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1" activeTab="1"/>
  </bookViews>
  <sheets>
    <sheet name="Solicitud de Adelanto" sheetId="1" r:id="rId1"/>
    <sheet name="Solicitud adelanto" sheetId="3" r:id="rId2"/>
  </sheets>
  <externalReferences>
    <externalReference r:id="rId3"/>
  </externalReferences>
  <definedNames>
    <definedName name="_xlnm.Print_Area" localSheetId="0">'Solicitud de Adelanto'!$A$1:$H$30</definedName>
  </definedNames>
  <calcPr calcId="145621"/>
</workbook>
</file>

<file path=xl/calcChain.xml><?xml version="1.0" encoding="utf-8"?>
<calcChain xmlns="http://schemas.openxmlformats.org/spreadsheetml/2006/main">
  <c r="G13" i="3" l="1"/>
  <c r="D9" i="3"/>
  <c r="D7" i="3"/>
  <c r="C6" i="3"/>
  <c r="F6" i="3"/>
  <c r="C5" i="3"/>
  <c r="H4" i="3"/>
  <c r="E4" i="3"/>
  <c r="G18" i="3" l="1"/>
  <c r="G15" i="3" l="1"/>
  <c r="H3" i="1" l="1"/>
  <c r="G11" i="1"/>
  <c r="D7" i="1"/>
  <c r="F5" i="1"/>
  <c r="D6" i="1"/>
  <c r="C5" i="1"/>
  <c r="C4" i="1"/>
  <c r="E3" i="1"/>
  <c r="G13" i="1" l="1"/>
  <c r="F16" i="1" l="1"/>
</calcChain>
</file>

<file path=xl/sharedStrings.xml><?xml version="1.0" encoding="utf-8"?>
<sst xmlns="http://schemas.openxmlformats.org/spreadsheetml/2006/main" count="88" uniqueCount="57">
  <si>
    <t>ANEXO II</t>
  </si>
  <si>
    <t xml:space="preserve">CONVOCATORIA: </t>
  </si>
  <si>
    <t>DIRECTOR:</t>
  </si>
  <si>
    <t>CO-DIRECTOR:</t>
  </si>
  <si>
    <t>TÍTULO DEL PROYECTO:</t>
  </si>
  <si>
    <t>SOLICITUD DE ADELANTO</t>
  </si>
  <si>
    <t>FECHA DE EJECUCIÓN</t>
  </si>
  <si>
    <t>Inicio:</t>
  </si>
  <si>
    <t>Fin:</t>
  </si>
  <si>
    <t>ADELANTO</t>
  </si>
  <si>
    <t>Número:</t>
  </si>
  <si>
    <t>Fecha Solicitud:</t>
  </si>
  <si>
    <t>ECANA</t>
  </si>
  <si>
    <t>SIDT</t>
  </si>
  <si>
    <t>UNNOBA</t>
  </si>
  <si>
    <t>FIRMA Y ACLARACIÓN | DIRECTOR</t>
  </si>
  <si>
    <t>INFORMACIÓN ECONÓMICO - FINANCIERA DEL PROYECTO</t>
  </si>
  <si>
    <t>IDI</t>
  </si>
  <si>
    <t>IPG</t>
  </si>
  <si>
    <t>LEMEJ</t>
  </si>
  <si>
    <t>Otro</t>
  </si>
  <si>
    <t>A</t>
  </si>
  <si>
    <t>B</t>
  </si>
  <si>
    <t>SUBSIDIO OTORGADO:</t>
  </si>
  <si>
    <t>SALDO DISPONIBLE A LA FECHA</t>
  </si>
  <si>
    <t>NUEVO ADELANTO SOLICITADO:</t>
  </si>
  <si>
    <t>ADELANTOS OTORGADOS A LA FECHA:</t>
  </si>
  <si>
    <t>A-B-C</t>
  </si>
  <si>
    <t>Monto de rendiciones pendientes a la fecha:</t>
  </si>
  <si>
    <t>Monto de rendiciones aprobadas por la SIDT a la fecha:</t>
  </si>
  <si>
    <t>D</t>
  </si>
  <si>
    <t>C1</t>
  </si>
  <si>
    <t>C2</t>
  </si>
  <si>
    <t>C - C1</t>
  </si>
  <si>
    <t>E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</si>
  <si>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</si>
  <si>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</si>
  <si>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</si>
  <si>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</si>
  <si>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</si>
  <si>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</si>
  <si>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FIRMA Y ACLARACIÓN | SIDT</t>
  </si>
  <si>
    <t>U. A.:</t>
  </si>
  <si>
    <t>CÓDIGO: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</si>
  <si>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</si>
  <si>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</si>
  <si>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</si>
  <si>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</si>
  <si>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</si>
  <si>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</si>
  <si>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</si>
  <si>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</si>
  <si>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</si>
  <si>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0087/2017</t>
  </si>
  <si>
    <t>Sede de cobro:</t>
  </si>
  <si>
    <t>Junin</t>
  </si>
  <si>
    <t>Pergamino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</si>
</sst>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4" fillId="0" borderId="0" applyFill="0" applyBorder="0" applyAlignment="0" applyProtection="0"/>
    <xf numFmtId="0" fontId="5" fillId="0" borderId="0"/>
    <xf numFmtId="44" fontId="3" fillId="0" borderId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4" fontId="2" fillId="0" borderId="0" xfId="0" applyNumberFormat="1" applyFont="1" applyAlignment="1">
      <alignment vertical="center"/>
    </xf>
    <xf numFmtId="44" fontId="2" fillId="0" borderId="0" xfId="0" applyNumberFormat="1" applyFont="1"/>
    <xf numFmtId="0" fontId="10" fillId="0" borderId="3" xfId="0" applyFont="1" applyBorder="1"/>
    <xf numFmtId="16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1" xfId="0" applyFont="1" applyBorder="1"/>
    <xf numFmtId="164" fontId="10" fillId="0" borderId="1" xfId="0" applyNumberFormat="1" applyFont="1" applyBorder="1" applyAlignment="1">
      <alignment horizontal="center" vertical="center"/>
    </xf>
    <xf numFmtId="44" fontId="10" fillId="0" borderId="6" xfId="1" applyFont="1" applyBorder="1" applyAlignment="1">
      <alignment vertical="center"/>
    </xf>
    <xf numFmtId="44" fontId="8" fillId="4" borderId="6" xfId="1" applyFont="1" applyFill="1" applyBorder="1" applyAlignment="1">
      <alignment vertical="center"/>
    </xf>
    <xf numFmtId="44" fontId="8" fillId="4" borderId="6" xfId="1" applyFont="1" applyFill="1" applyBorder="1" applyAlignment="1">
      <alignment horizontal="center" vertical="center"/>
    </xf>
    <xf numFmtId="44" fontId="10" fillId="0" borderId="4" xfId="1" applyFont="1" applyBorder="1"/>
    <xf numFmtId="44" fontId="10" fillId="0" borderId="4" xfId="1" applyFont="1" applyBorder="1" applyAlignment="1">
      <alignment vertical="center"/>
    </xf>
    <xf numFmtId="44" fontId="8" fillId="4" borderId="4" xfId="1" applyFont="1" applyFill="1" applyBorder="1" applyAlignment="1">
      <alignment horizontal="center"/>
    </xf>
    <xf numFmtId="44" fontId="10" fillId="0" borderId="12" xfId="1" applyFont="1" applyBorder="1" applyAlignment="1">
      <alignment vertical="center"/>
    </xf>
    <xf numFmtId="44" fontId="8" fillId="4" borderId="12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44" fontId="10" fillId="0" borderId="11" xfId="1" applyFont="1" applyBorder="1"/>
    <xf numFmtId="44" fontId="10" fillId="0" borderId="11" xfId="1" applyFont="1" applyBorder="1" applyAlignment="1">
      <alignment vertical="center"/>
    </xf>
    <xf numFmtId="44" fontId="8" fillId="4" borderId="11" xfId="1" applyFont="1" applyFill="1" applyBorder="1" applyAlignment="1">
      <alignment horizontal="center"/>
    </xf>
    <xf numFmtId="44" fontId="8" fillId="4" borderId="11" xfId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4" fontId="10" fillId="0" borderId="6" xfId="1" applyFont="1" applyBorder="1"/>
    <xf numFmtId="44" fontId="8" fillId="4" borderId="6" xfId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6" fillId="0" borderId="0" xfId="0" applyFont="1" applyAlignment="1">
      <alignment vertical="center"/>
    </xf>
    <xf numFmtId="0" fontId="9" fillId="3" borderId="13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44" fontId="10" fillId="0" borderId="6" xfId="1" applyFont="1" applyBorder="1" applyAlignment="1">
      <alignment horizontal="left" vertical="center"/>
    </xf>
    <xf numFmtId="0" fontId="15" fillId="0" borderId="0" xfId="0" applyFont="1"/>
    <xf numFmtId="44" fontId="8" fillId="5" borderId="6" xfId="1" applyFont="1" applyFill="1" applyBorder="1" applyAlignment="1">
      <alignment vertical="center"/>
    </xf>
    <xf numFmtId="44" fontId="8" fillId="5" borderId="6" xfId="1" applyFont="1" applyFill="1" applyBorder="1" applyAlignment="1">
      <alignment horizontal="center" vertical="center"/>
    </xf>
    <xf numFmtId="44" fontId="8" fillId="5" borderId="4" xfId="1" applyFont="1" applyFill="1" applyBorder="1" applyAlignment="1">
      <alignment horizontal="center"/>
    </xf>
    <xf numFmtId="44" fontId="8" fillId="5" borderId="6" xfId="1" applyFont="1" applyFill="1" applyBorder="1" applyAlignment="1">
      <alignment horizontal="center"/>
    </xf>
    <xf numFmtId="44" fontId="8" fillId="5" borderId="12" xfId="1" applyFont="1" applyFill="1" applyBorder="1" applyAlignment="1">
      <alignment horizontal="center" vertical="center"/>
    </xf>
    <xf numFmtId="44" fontId="8" fillId="5" borderId="11" xfId="1" applyFont="1" applyFill="1" applyBorder="1" applyAlignment="1">
      <alignment horizontal="center"/>
    </xf>
    <xf numFmtId="44" fontId="8" fillId="5" borderId="11" xfId="1" applyFont="1" applyFill="1" applyBorder="1" applyAlignment="1">
      <alignment vertical="center"/>
    </xf>
    <xf numFmtId="0" fontId="10" fillId="0" borderId="13" xfId="0" applyFont="1" applyBorder="1" applyAlignment="1" applyProtection="1">
      <alignment horizontal="center"/>
      <protection hidden="1"/>
    </xf>
    <xf numFmtId="44" fontId="10" fillId="0" borderId="6" xfId="1" applyFont="1" applyBorder="1" applyAlignment="1" applyProtection="1">
      <alignment vertical="center"/>
      <protection hidden="1"/>
    </xf>
    <xf numFmtId="44" fontId="10" fillId="0" borderId="4" xfId="1" applyFont="1" applyBorder="1" applyAlignment="1" applyProtection="1">
      <alignment vertical="center"/>
      <protection hidden="1"/>
    </xf>
    <xf numFmtId="0" fontId="10" fillId="0" borderId="9" xfId="0" applyFont="1" applyBorder="1"/>
    <xf numFmtId="0" fontId="10" fillId="0" borderId="9" xfId="0" applyFont="1" applyBorder="1" applyAlignment="1"/>
    <xf numFmtId="164" fontId="10" fillId="0" borderId="11" xfId="0" applyNumberFormat="1" applyFont="1" applyBorder="1" applyAlignment="1" applyProtection="1">
      <alignment horizontal="center" vertical="center"/>
      <protection hidden="1"/>
    </xf>
    <xf numFmtId="44" fontId="10" fillId="0" borderId="11" xfId="1" applyFont="1" applyBorder="1" applyAlignment="1" applyProtection="1">
      <alignment vertical="center"/>
      <protection locked="0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/>
    </xf>
    <xf numFmtId="44" fontId="8" fillId="0" borderId="3" xfId="1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  <xf numFmtId="44" fontId="8" fillId="0" borderId="0" xfId="1" applyFont="1" applyBorder="1" applyAlignment="1">
      <alignment horizontal="center" vertical="center"/>
    </xf>
    <xf numFmtId="44" fontId="8" fillId="0" borderId="6" xfId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3" borderId="10" xfId="4" applyFont="1" applyFill="1" applyBorder="1" applyAlignment="1">
      <alignment horizontal="left" vertical="center" wrapText="1"/>
    </xf>
    <xf numFmtId="0" fontId="9" fillId="3" borderId="11" xfId="4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4" fontId="8" fillId="0" borderId="3" xfId="1" applyFont="1" applyBorder="1" applyAlignment="1">
      <alignment horizontal="center" vertical="center" wrapText="1"/>
    </xf>
    <xf numFmtId="44" fontId="8" fillId="0" borderId="4" xfId="1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 vertical="center" wrapText="1"/>
    </xf>
    <xf numFmtId="44" fontId="8" fillId="0" borderId="6" xfId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44" fontId="8" fillId="0" borderId="8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center" wrapText="1"/>
      <protection hidden="1"/>
    </xf>
    <xf numFmtId="0" fontId="10" fillId="2" borderId="11" xfId="0" applyFont="1" applyFill="1" applyBorder="1" applyAlignment="1" applyProtection="1">
      <alignment horizontal="center" wrapText="1"/>
      <protection hidden="1"/>
    </xf>
    <xf numFmtId="0" fontId="9" fillId="3" borderId="9" xfId="4" applyFont="1" applyFill="1" applyBorder="1" applyAlignment="1">
      <alignment horizontal="center" vertical="center" wrapText="1"/>
    </xf>
    <xf numFmtId="0" fontId="9" fillId="3" borderId="11" xfId="4" applyFont="1" applyFill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</cellXfs>
  <cellStyles count="6">
    <cellStyle name="Moneda" xfId="1" builtinId="4"/>
    <cellStyle name="Moneda 2" xfId="3"/>
    <cellStyle name="Moneda 3" xfId="5"/>
    <cellStyle name="Normal" xfId="0" builtinId="0"/>
    <cellStyle name="Normal 2" xfId="2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pg.unnoba.edu.ar\investigacion\Base%20de%20datos%20proyectos\Base%20de%20datos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 t="str">
            <v>-</v>
          </cell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 t="str">
            <v>-</v>
          </cell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 t="str">
            <v>-</v>
          </cell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>
            <v>15000</v>
          </cell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 t="str">
            <v>-</v>
          </cell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 t="str">
            <v>-</v>
          </cell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 t="str">
            <v>-</v>
          </cell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 t="str">
            <v>-</v>
          </cell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 t="str">
            <v>-</v>
          </cell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 t="str">
            <v>-</v>
          </cell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 t="str">
            <v>-</v>
          </cell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Ainchil, Jeronimo</v>
          </cell>
          <cell r="D42" t="str">
            <v>Tamarit, Guillermo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 t="str">
            <v>-</v>
          </cell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 t="str">
            <v>-</v>
          </cell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 t="str">
            <v>-</v>
          </cell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 t="str">
            <v>-</v>
          </cell>
          <cell r="E52" t="str">
            <v>SPU Cooperativismo 2016</v>
          </cell>
          <cell r="F52" t="str">
            <v>SIDT</v>
          </cell>
          <cell r="G52">
            <v>42867</v>
          </cell>
          <cell r="H52">
            <v>43231</v>
          </cell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 t="str">
            <v>-</v>
          </cell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 t="str">
            <v>-</v>
          </cell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43252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 t="str">
            <v>-</v>
          </cell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43155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 t="str">
            <v>-</v>
          </cell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43155</v>
          </cell>
          <cell r="I56">
            <v>88802</v>
          </cell>
          <cell r="J56">
            <v>88802</v>
          </cell>
        </row>
        <row r="57">
          <cell r="A57" t="str">
            <v>0462/2018</v>
          </cell>
          <cell r="B57" t="str">
            <v>Fabricación de insumos para impresora 3D a partir de PET reciclado</v>
          </cell>
          <cell r="C57" t="str">
            <v>Montecelli, Federico</v>
          </cell>
          <cell r="D57" t="str">
            <v>Luengo, Pablo</v>
          </cell>
          <cell r="E57" t="str">
            <v>SPU VT Agregando Valor 2017</v>
          </cell>
          <cell r="F57" t="str">
            <v>SIDT</v>
          </cell>
          <cell r="I57">
            <v>133799</v>
          </cell>
          <cell r="J57">
            <v>133799</v>
          </cell>
        </row>
        <row r="58">
          <cell r="A58" t="str">
            <v>0318/2018</v>
          </cell>
          <cell r="B58" t="str">
            <v>Aplicación de GPS al Deporte</v>
          </cell>
          <cell r="C58" t="str">
            <v>Ramón, Hugo</v>
          </cell>
          <cell r="D58" t="str">
            <v>Russo, Claudia</v>
          </cell>
          <cell r="E58" t="str">
            <v>SPU  VT Agregando Valor 2017</v>
          </cell>
          <cell r="F58" t="str">
            <v>SIDT</v>
          </cell>
          <cell r="I58">
            <v>148000</v>
          </cell>
          <cell r="J58">
            <v>148000</v>
          </cell>
        </row>
        <row r="59">
          <cell r="A59" t="str">
            <v>0420/2018</v>
          </cell>
          <cell r="B59" t="str">
            <v>Trazabilidad Porcina</v>
          </cell>
          <cell r="C59" t="str">
            <v>Patitucci, Angel</v>
          </cell>
          <cell r="E59" t="str">
            <v>SPU  VT Agregando Valor 2017</v>
          </cell>
          <cell r="F59" t="str">
            <v>SIDT</v>
          </cell>
        </row>
        <row r="60">
          <cell r="A60" t="str">
            <v>0419/2018</v>
          </cell>
          <cell r="B60" t="str">
            <v>Modelo de Balance Social aplicable a cooperativas de servicios publicos</v>
          </cell>
          <cell r="C60" t="str">
            <v>Saenz, Mariana</v>
          </cell>
          <cell r="E60" t="str">
            <v>SPU Cooperativismo 2017</v>
          </cell>
          <cell r="F60" t="str">
            <v>SIDT</v>
          </cell>
          <cell r="I60">
            <v>210100</v>
          </cell>
          <cell r="J60">
            <v>200100</v>
          </cell>
        </row>
        <row r="61">
          <cell r="A61" t="str">
            <v>0583/2018</v>
          </cell>
          <cell r="B61" t="str">
            <v>Energía a partir de biomasa</v>
          </cell>
          <cell r="C61" t="str">
            <v>Castillo, María José</v>
          </cell>
          <cell r="E61" t="str">
            <v>SPU Universidad y Desarrollo 2017</v>
          </cell>
          <cell r="F61" t="str">
            <v>SIDT</v>
          </cell>
          <cell r="I61">
            <v>1432390</v>
          </cell>
          <cell r="J61">
            <v>1432390</v>
          </cell>
        </row>
        <row r="62">
          <cell r="A62" t="str">
            <v>0622/2018</v>
          </cell>
          <cell r="B62" t="str">
            <v>Desarrollo de máquina - herramienta flouning para la rectificación de rodillos quebradores de cereales</v>
          </cell>
          <cell r="C62" t="str">
            <v>Ho, Facundo</v>
          </cell>
          <cell r="E62" t="str">
            <v>SPU VT Agregando Valor 2017</v>
          </cell>
          <cell r="F62" t="str">
            <v>SIDT</v>
          </cell>
          <cell r="I62">
            <v>84900</v>
          </cell>
          <cell r="J62">
            <v>84900</v>
          </cell>
        </row>
        <row r="63">
          <cell r="A63" t="str">
            <v>0612/2018</v>
          </cell>
          <cell r="B63" t="str">
            <v>Semáforos solares</v>
          </cell>
          <cell r="C63" t="str">
            <v>Busso, Mauricio</v>
          </cell>
          <cell r="E63" t="str">
            <v>SPU VT Agregando Valor 2017</v>
          </cell>
          <cell r="F63" t="str">
            <v>SIDT</v>
          </cell>
          <cell r="I63">
            <v>149580</v>
          </cell>
          <cell r="J63">
            <v>149580</v>
          </cell>
        </row>
        <row r="64">
          <cell r="A64" t="str">
            <v>0495/2017</v>
          </cell>
          <cell r="B64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64" t="str">
            <v>Garcia Rustici, Pablo</v>
          </cell>
          <cell r="D64" t="str">
            <v>-</v>
          </cell>
          <cell r="E64" t="str">
            <v>3ta Convocatoria del Programa de Cooperativismo y Economía Social</v>
          </cell>
          <cell r="F64" t="str">
            <v>SIDT</v>
          </cell>
          <cell r="G64">
            <v>43497</v>
          </cell>
          <cell r="H64">
            <v>44227</v>
          </cell>
          <cell r="I64">
            <v>211380</v>
          </cell>
          <cell r="J64">
            <v>211380</v>
          </cell>
        </row>
        <row r="65">
          <cell r="A65" t="str">
            <v>1312/2017</v>
          </cell>
          <cell r="B65" t="str">
            <v>Producción de Bioinsecticidas a partir de hongos entomopatógenos</v>
          </cell>
          <cell r="C65" t="str">
            <v>Laureano, Español</v>
          </cell>
          <cell r="D65" t="str">
            <v>-</v>
          </cell>
          <cell r="E65" t="str">
            <v>Programa de Jóvenes Emprendedores y creación de unidades de negocio para estudiantes y graduados de la UNNOBA</v>
          </cell>
          <cell r="F65" t="str">
            <v>SIDT</v>
          </cell>
          <cell r="G65">
            <v>42887</v>
          </cell>
          <cell r="H65">
            <v>43251</v>
          </cell>
          <cell r="I65">
            <v>40000</v>
          </cell>
          <cell r="J65">
            <v>40000</v>
          </cell>
        </row>
        <row r="66">
          <cell r="A66" t="str">
            <v>1313/2017</v>
          </cell>
          <cell r="B66" t="str">
            <v>Cerveza sin TACC</v>
          </cell>
          <cell r="C66" t="str">
            <v>Matías, Franco</v>
          </cell>
          <cell r="D66" t="str">
            <v>-</v>
          </cell>
          <cell r="E66" t="str">
            <v>Programa de Jóvenes Emprendedores y creación de unidades de negocio para estudiantes y graduados de la UNNOBA</v>
          </cell>
          <cell r="F66" t="str">
            <v>SIDT</v>
          </cell>
          <cell r="G66">
            <v>42887</v>
          </cell>
          <cell r="H66">
            <v>43251</v>
          </cell>
          <cell r="I66">
            <v>40000</v>
          </cell>
          <cell r="J66">
            <v>40000</v>
          </cell>
        </row>
        <row r="67">
          <cell r="A67" t="str">
            <v>1314/2017</v>
          </cell>
          <cell r="B67" t="str">
            <v>Revalorización del cuerpo femenino con carácter a través del diseño de indumentaria y textil</v>
          </cell>
          <cell r="C67" t="str">
            <v>Tómas, María Agustina</v>
          </cell>
          <cell r="D67" t="str">
            <v>-</v>
          </cell>
          <cell r="E67" t="str">
            <v>Programa de Jóvenes Emprendedores y creación de unidades de negocio para estudiantes y graduados de la UNNOBA</v>
          </cell>
          <cell r="F67" t="str">
            <v>SIDT</v>
          </cell>
          <cell r="G67">
            <v>42887</v>
          </cell>
          <cell r="H67">
            <v>43251</v>
          </cell>
          <cell r="I67">
            <v>40000</v>
          </cell>
          <cell r="J67">
            <v>40000</v>
          </cell>
        </row>
        <row r="68">
          <cell r="A68" t="str">
            <v>0124/2016</v>
          </cell>
          <cell r="B68" t="str">
            <v>Bases fisiológicas y genéticas de la tolerancia a stress abiótico en cultivos agrícolas de importancia en el noroeste bonaerense</v>
          </cell>
          <cell r="C68" t="str">
            <v>González, Fernanda</v>
          </cell>
          <cell r="D68" t="str">
            <v>-</v>
          </cell>
          <cell r="E68" t="str">
            <v>PIO CONICET-UNNOBA 2015</v>
          </cell>
          <cell r="F68" t="str">
            <v>SIDT</v>
          </cell>
          <cell r="G68">
            <v>42401</v>
          </cell>
          <cell r="H68">
            <v>43100</v>
          </cell>
          <cell r="I68">
            <v>150000</v>
          </cell>
          <cell r="J68">
            <v>150000</v>
          </cell>
        </row>
        <row r="69">
          <cell r="A69" t="str">
            <v>0126/2016</v>
          </cell>
          <cell r="B69" t="str">
            <v>Evaluación de potenciales biomarcadores en patologías infecciosas, neuroendócrinas, oncológicas y cognitivas de importancia en el noroeste de la provincia de Buenos Aires.</v>
          </cell>
          <cell r="C69" t="str">
            <v>Cristina, Carolina</v>
          </cell>
          <cell r="D69" t="str">
            <v>Pasquinelli, Virginia</v>
          </cell>
          <cell r="E69" t="str">
            <v>PIO CONICET-UNNOBA 2015</v>
          </cell>
          <cell r="F69" t="str">
            <v>SIDT</v>
          </cell>
          <cell r="G69">
            <v>42401</v>
          </cell>
          <cell r="H69">
            <v>43100</v>
          </cell>
          <cell r="I69">
            <v>150000</v>
          </cell>
          <cell r="J69">
            <v>150000</v>
          </cell>
        </row>
        <row r="70">
          <cell r="A70" t="str">
            <v>0130/2016</v>
          </cell>
          <cell r="B70" t="str">
            <v>Cuenca del arroyo Pergamino: Análisis de la situación socioambiental para el desarrollo</v>
          </cell>
          <cell r="C70" t="str">
            <v>Merino, Mariano</v>
          </cell>
          <cell r="D70" t="str">
            <v>-</v>
          </cell>
          <cell r="E70" t="str">
            <v>PIO CONICET-UNNOBA 2015</v>
          </cell>
          <cell r="F70" t="str">
            <v>SIDT</v>
          </cell>
          <cell r="G70">
            <v>42401</v>
          </cell>
          <cell r="H70">
            <v>43100</v>
          </cell>
          <cell r="I70">
            <v>150000</v>
          </cell>
          <cell r="J70">
            <v>150000</v>
          </cell>
        </row>
        <row r="71">
          <cell r="A71" t="str">
            <v>0569/2017</v>
          </cell>
          <cell r="B71" t="str">
            <v>Generación de energías renovables y valorización de biomasa residual de la región NOBA mediante procesos catalíticos sustentables</v>
          </cell>
          <cell r="C71" t="str">
            <v>Casella, Monica</v>
          </cell>
          <cell r="D71" t="str">
            <v>-</v>
          </cell>
          <cell r="E71" t="str">
            <v>CIC PIT-AP-BA 2016</v>
          </cell>
          <cell r="F71" t="str">
            <v>SIDT</v>
          </cell>
          <cell r="G71">
            <v>42724</v>
          </cell>
          <cell r="H71">
            <v>43453</v>
          </cell>
          <cell r="I71">
            <v>750000</v>
          </cell>
          <cell r="J71">
            <v>750000</v>
          </cell>
        </row>
        <row r="72">
          <cell r="A72" t="str">
            <v>0093/2017</v>
          </cell>
          <cell r="B72" t="str">
            <v>Desarrollo de germoplasma de especies forrajeras para ambientes ganaderos de la provincia de Buenos Aires</v>
          </cell>
          <cell r="C72" t="str">
            <v>Andrés, Adriana</v>
          </cell>
          <cell r="D72" t="str">
            <v>Scheneiter, Omar</v>
          </cell>
          <cell r="E72" t="str">
            <v>CIC PIT-AP-BA 2016</v>
          </cell>
          <cell r="F72" t="str">
            <v>SIDT</v>
          </cell>
          <cell r="G72">
            <v>42724</v>
          </cell>
          <cell r="H72">
            <v>43453</v>
          </cell>
          <cell r="I72">
            <v>1000000</v>
          </cell>
          <cell r="J72">
            <v>1000000</v>
          </cell>
        </row>
        <row r="73">
          <cell r="A73" t="str">
            <v>0354/2017</v>
          </cell>
          <cell r="B73" t="str">
            <v>Estudio del genoma del vector del "mal de Rio Cuarto" a maíz, Delphacodes kuscheli"</v>
          </cell>
          <cell r="C73" t="str">
            <v>Catalano, María Inés</v>
          </cell>
          <cell r="D73" t="str">
            <v>Rivera Pomar, Rolando</v>
          </cell>
          <cell r="E73" t="str">
            <v>CIC PIT-AP-BA 2016</v>
          </cell>
          <cell r="F73" t="str">
            <v>SIDT</v>
          </cell>
          <cell r="G73">
            <v>42724</v>
          </cell>
          <cell r="H73">
            <v>43453</v>
          </cell>
          <cell r="I73">
            <v>750000</v>
          </cell>
          <cell r="J73">
            <v>750000</v>
          </cell>
        </row>
        <row r="74">
          <cell r="A74" t="str">
            <v>2303/2017</v>
          </cell>
          <cell r="B74" t="str">
            <v xml:space="preserve">El uso de las redes sociales en jóvenes universitarios del noroeste de la Provincia de Buenos Aires </v>
          </cell>
          <cell r="C74" t="str">
            <v>Tarullo, Raquel</v>
          </cell>
          <cell r="D74" t="str">
            <v>Traverso, Pilar</v>
          </cell>
          <cell r="E74" t="str">
            <v>Promoción CyT 2017</v>
          </cell>
          <cell r="F74" t="str">
            <v>SIDT</v>
          </cell>
          <cell r="G74">
            <v>43054</v>
          </cell>
          <cell r="H74">
            <v>43434</v>
          </cell>
          <cell r="I74">
            <v>15000</v>
          </cell>
          <cell r="J74">
            <v>15000</v>
          </cell>
        </row>
        <row r="75">
          <cell r="A75" t="str">
            <v>2315/2017</v>
          </cell>
          <cell r="B75" t="str">
            <v>Durabilidad natural del salixbabylonica x Saliz alba "Ragonese 131-27"</v>
          </cell>
          <cell r="C75" t="str">
            <v>Cobas, Ana Clara</v>
          </cell>
          <cell r="D75" t="str">
            <v>-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25000</v>
          </cell>
          <cell r="J75">
            <v>25000</v>
          </cell>
        </row>
        <row r="76">
          <cell r="A76" t="str">
            <v>2343/2017</v>
          </cell>
          <cell r="B76" t="str">
            <v>Impacto del uso de cultivos de invierno con leguminosas sobre las emisiones de gases de efecto invernadero</v>
          </cell>
          <cell r="C76" t="str">
            <v>Camarasa, Jonatan</v>
          </cell>
          <cell r="D76" t="str">
            <v>-</v>
          </cell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25000</v>
          </cell>
          <cell r="J76">
            <v>25000</v>
          </cell>
        </row>
        <row r="77">
          <cell r="A77" t="str">
            <v>2358/2017</v>
          </cell>
          <cell r="B77" t="str">
            <v>Archivo Roberto C. Dimarco: catalogación y puesta en valor</v>
          </cell>
          <cell r="C77" t="str">
            <v>Petraglia, Pablo</v>
          </cell>
          <cell r="D77" t="str">
            <v>-</v>
          </cell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7000</v>
          </cell>
          <cell r="J77">
            <v>7000</v>
          </cell>
        </row>
        <row r="78">
          <cell r="A78" t="str">
            <v>2362/2017</v>
          </cell>
          <cell r="B78" t="str">
            <v>Semáforos solares</v>
          </cell>
          <cell r="C78" t="str">
            <v>García, Pablo</v>
          </cell>
          <cell r="D78" t="str">
            <v>Busso, Mauricio</v>
          </cell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25000</v>
          </cell>
          <cell r="J78">
            <v>25000</v>
          </cell>
        </row>
        <row r="79">
          <cell r="A79" t="str">
            <v>2364/2017</v>
          </cell>
          <cell r="B79" t="str">
            <v>Sistema de indicadores para evaluar la asignacion de los recursos publicos de los gobierns locales. Diseño y aplicación al Municipio de Junin</v>
          </cell>
          <cell r="C79" t="str">
            <v>Troiano, Lucas</v>
          </cell>
          <cell r="D79" t="str">
            <v>Garcia, Mariela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15000</v>
          </cell>
          <cell r="J79">
            <v>15000</v>
          </cell>
        </row>
        <row r="80">
          <cell r="A80" t="str">
            <v>2365/2017</v>
          </cell>
          <cell r="B80" t="str">
            <v>Caracterización de la estructura socio-productiva del sector industrial de Junín</v>
          </cell>
          <cell r="C80" t="str">
            <v>Sicuelo, Ivana</v>
          </cell>
          <cell r="D80" t="str">
            <v>Rivarola, Natalia</v>
          </cell>
          <cell r="E80" t="str">
            <v>Promoción CyT 2017</v>
          </cell>
          <cell r="F80" t="str">
            <v>SIDT</v>
          </cell>
          <cell r="G80">
            <v>43054</v>
          </cell>
          <cell r="H80">
            <v>43434</v>
          </cell>
          <cell r="I80">
            <v>13500</v>
          </cell>
          <cell r="J80">
            <v>13500</v>
          </cell>
        </row>
        <row r="81">
          <cell r="A81" t="str">
            <v>2366/2017</v>
          </cell>
          <cell r="B81" t="str">
            <v>Participación del antiporter NA"/H" NHX1 aislado de Lotus tenuis en la tolerancia a salinidad en Arabidopsis thaliana</v>
          </cell>
          <cell r="C81" t="str">
            <v>Mandolino, Cecilia</v>
          </cell>
          <cell r="D81" t="str">
            <v>Maciel, María Aurora</v>
          </cell>
          <cell r="E81" t="str">
            <v>Promoción CyT 2017</v>
          </cell>
          <cell r="F81" t="str">
            <v>SIDT</v>
          </cell>
          <cell r="G81">
            <v>43054</v>
          </cell>
          <cell r="H81">
            <v>43434</v>
          </cell>
          <cell r="I81">
            <v>25000</v>
          </cell>
          <cell r="J81">
            <v>25000</v>
          </cell>
        </row>
        <row r="82">
          <cell r="A82" t="str">
            <v>2367/2017</v>
          </cell>
          <cell r="B82" t="str">
            <v>Grado de reconocimiento de las pymes de Junín sobre su responsabilidad social empresaria</v>
          </cell>
          <cell r="C82" t="str">
            <v>Schinetti, Cintia</v>
          </cell>
          <cell r="D82" t="str">
            <v>-</v>
          </cell>
          <cell r="E82" t="str">
            <v>Promoción CyT 2017</v>
          </cell>
          <cell r="F82" t="str">
            <v>SIDT</v>
          </cell>
          <cell r="G82">
            <v>43054</v>
          </cell>
          <cell r="H82">
            <v>43434</v>
          </cell>
          <cell r="I82">
            <v>15000</v>
          </cell>
          <cell r="J82">
            <v>15000</v>
          </cell>
        </row>
        <row r="83">
          <cell r="A83" t="str">
            <v>2368/2017</v>
          </cell>
          <cell r="B83" t="str">
            <v>Análisis de la aplicabilidad de un Modelo de Competitividad para las ciudades de Junín y Pergamino</v>
          </cell>
          <cell r="C83" t="str">
            <v>Figueroa, Darío</v>
          </cell>
          <cell r="D83" t="str">
            <v>Asorey, Lucrecia</v>
          </cell>
          <cell r="E83" t="str">
            <v>Promoción CyT 2017</v>
          </cell>
          <cell r="F83" t="str">
            <v>SIDT</v>
          </cell>
          <cell r="G83">
            <v>43054</v>
          </cell>
          <cell r="H83">
            <v>43434</v>
          </cell>
          <cell r="I83">
            <v>15000</v>
          </cell>
          <cell r="J83">
            <v>15000</v>
          </cell>
        </row>
        <row r="84">
          <cell r="A84" t="str">
            <v>2369/2017</v>
          </cell>
          <cell r="B84" t="str">
            <v>Modelizaciòn de la emergencia de malezas hacia una aproximación del manejo racional.</v>
          </cell>
          <cell r="C84" t="str">
            <v>Picapietra, Gabriel</v>
          </cell>
          <cell r="D84" t="str">
            <v>Principiano, Martín</v>
          </cell>
          <cell r="E84" t="str">
            <v>Promoción CyT 2017</v>
          </cell>
          <cell r="F84" t="str">
            <v>SIDT</v>
          </cell>
          <cell r="G84">
            <v>43054</v>
          </cell>
          <cell r="H84">
            <v>43434</v>
          </cell>
          <cell r="I84">
            <v>20450</v>
          </cell>
          <cell r="J84">
            <v>20450</v>
          </cell>
        </row>
        <row r="85">
          <cell r="A85" t="str">
            <v>2370/2017</v>
          </cell>
          <cell r="B85" t="str">
            <v>Mujeres en transición: estudio preliminar de las representaiones sociales de madres en posparto y profesionales de la salud en torno a la maternidad, el puerperio y a la depresion.</v>
          </cell>
          <cell r="C85" t="str">
            <v>Frezzotti, Yanina</v>
          </cell>
          <cell r="D85" t="str">
            <v>-</v>
          </cell>
          <cell r="E85" t="str">
            <v>Promoción CyT 2017</v>
          </cell>
          <cell r="F85" t="str">
            <v>SIDT</v>
          </cell>
          <cell r="G85">
            <v>43054</v>
          </cell>
          <cell r="H85">
            <v>43434</v>
          </cell>
          <cell r="I85">
            <v>15000</v>
          </cell>
          <cell r="J85">
            <v>15000</v>
          </cell>
        </row>
        <row r="86">
          <cell r="A86" t="str">
            <v>2371/2017</v>
          </cell>
          <cell r="B86" t="str">
            <v>Desarrollo de quesos de pasta blanda e investigación de parámetros productivos y condiciones de elaboración</v>
          </cell>
          <cell r="C86" t="str">
            <v>Sola, Agustín</v>
          </cell>
          <cell r="D86" t="str">
            <v>Casella, Rita</v>
          </cell>
          <cell r="E86" t="str">
            <v>Promoción CyT 2017</v>
          </cell>
          <cell r="F86" t="str">
            <v>SIDT</v>
          </cell>
          <cell r="G86">
            <v>43054</v>
          </cell>
          <cell r="H86">
            <v>43434</v>
          </cell>
          <cell r="I86">
            <v>25000</v>
          </cell>
          <cell r="J86">
            <v>25000</v>
          </cell>
        </row>
        <row r="87">
          <cell r="A87" t="str">
            <v>0558/2018</v>
          </cell>
          <cell r="B87" t="str">
            <v xml:space="preserve">Plataforma robótica multipropósito para navegación terrestre con soporte aéreo aplicada a ensayos a campo utilizando técnicas de visión artificial </v>
          </cell>
          <cell r="C87" t="str">
            <v>Russo, Claudia</v>
          </cell>
          <cell r="D87" t="str">
            <v>Cicerchia, Lucas</v>
          </cell>
          <cell r="E87" t="str">
            <v>PRITT 2018</v>
          </cell>
          <cell r="F87" t="str">
            <v>SIDT</v>
          </cell>
          <cell r="G87">
            <v>43252</v>
          </cell>
          <cell r="H87">
            <v>43982</v>
          </cell>
          <cell r="I87">
            <v>120000</v>
          </cell>
        </row>
        <row r="88">
          <cell r="A88" t="str">
            <v>0559/2018</v>
          </cell>
          <cell r="B88" t="str">
            <v xml:space="preserve">Gestión del Recurso Hídrico Subterráneo en el abastecimiento de agua potable a Pergamino </v>
          </cell>
          <cell r="C88" t="str">
            <v>Perdomo, Santiago</v>
          </cell>
          <cell r="D88" t="str">
            <v>Ainchil, Jerónimo</v>
          </cell>
          <cell r="E88" t="str">
            <v>PRITT 2018</v>
          </cell>
          <cell r="F88" t="str">
            <v>SIDT</v>
          </cell>
          <cell r="G88">
            <v>43252</v>
          </cell>
          <cell r="H88">
            <v>43982</v>
          </cell>
          <cell r="I88">
            <v>120000</v>
          </cell>
        </row>
        <row r="89">
          <cell r="A89" t="str">
            <v>0560/2018</v>
          </cell>
          <cell r="B89" t="str">
            <v xml:space="preserve">La incorporación de Fibras en el Hormigón como forma de incrementar la durabilidad de las estructuras </v>
          </cell>
          <cell r="C89" t="str">
            <v>Luis Lima</v>
          </cell>
          <cell r="D89" t="str">
            <v>Alejandro Mateos</v>
          </cell>
          <cell r="E89" t="str">
            <v>PRITT 2018</v>
          </cell>
          <cell r="F89" t="str">
            <v>SIDT</v>
          </cell>
          <cell r="G89">
            <v>43252</v>
          </cell>
          <cell r="H89">
            <v>43982</v>
          </cell>
          <cell r="I89">
            <v>120000</v>
          </cell>
        </row>
        <row r="90">
          <cell r="A90" t="str">
            <v>0557/2018</v>
          </cell>
          <cell r="B90" t="str">
            <v>Fenotipado de alta capacidad con relevamiento de datos en campo</v>
          </cell>
          <cell r="C90" t="str">
            <v>Hugo Ramón</v>
          </cell>
          <cell r="D90" t="str">
            <v>Eduardo Álvarez</v>
          </cell>
          <cell r="E90" t="str">
            <v>PRITT 2018</v>
          </cell>
          <cell r="F90" t="str">
            <v>SIDT</v>
          </cell>
          <cell r="G90">
            <v>43252</v>
          </cell>
          <cell r="H90">
            <v>43982</v>
          </cell>
          <cell r="I90">
            <v>40000</v>
          </cell>
        </row>
        <row r="91">
          <cell r="A91" t="str">
            <v>0561/2018</v>
          </cell>
          <cell r="B91" t="str">
            <v>Desarrollo de Hormigones reforzados con fibras para empleo en durmientes ferroviarios</v>
          </cell>
          <cell r="C91" t="str">
            <v>Luis Lima</v>
          </cell>
          <cell r="D91" t="str">
            <v>María José Castillo</v>
          </cell>
          <cell r="E91" t="str">
            <v>PRITT 2018</v>
          </cell>
          <cell r="F91" t="str">
            <v>SIDT</v>
          </cell>
          <cell r="G91">
            <v>43252</v>
          </cell>
          <cell r="H91">
            <v>43982</v>
          </cell>
          <cell r="I91">
            <v>40000</v>
          </cell>
        </row>
        <row r="92">
          <cell r="A92" t="str">
            <v>0755/2018</v>
          </cell>
          <cell r="B92" t="str">
            <v>Desarrollo tecnológico de Cultivares de Lotus Tenuis</v>
          </cell>
          <cell r="C92" t="str">
            <v>Adriana Andrés</v>
          </cell>
          <cell r="E92" t="str">
            <v>PRITT 2018</v>
          </cell>
          <cell r="F92" t="str">
            <v>SIDT</v>
          </cell>
          <cell r="G92">
            <v>43252</v>
          </cell>
          <cell r="H92">
            <v>43982</v>
          </cell>
          <cell r="I92">
            <v>40000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="110" zoomScaleNormal="110" workbookViewId="0">
      <selection activeCell="M16" sqref="I2:M16"/>
    </sheetView>
  </sheetViews>
  <sheetFormatPr baseColWidth="10" defaultColWidth="11.42578125" defaultRowHeight="15" x14ac:dyDescent="0.25"/>
  <cols>
    <col min="1" max="1" width="2.7109375" style="3" customWidth="1"/>
    <col min="2" max="2" width="11.85546875" style="1" customWidth="1"/>
    <col min="3" max="3" width="14.140625" style="1" customWidth="1"/>
    <col min="4" max="4" width="15.5703125" style="1" customWidth="1"/>
    <col min="5" max="5" width="13.42578125" style="1" customWidth="1"/>
    <col min="6" max="6" width="14.42578125" style="1" customWidth="1"/>
    <col min="7" max="7" width="12.5703125" style="4" customWidth="1"/>
    <col min="8" max="8" width="10.85546875" style="7" customWidth="1"/>
    <col min="9" max="9" width="11.85546875" style="1" bestFit="1" customWidth="1"/>
    <col min="10" max="16384" width="11.42578125" style="1"/>
  </cols>
  <sheetData>
    <row r="1" spans="1:13" x14ac:dyDescent="0.25">
      <c r="A1" s="104" t="s">
        <v>0</v>
      </c>
      <c r="B1" s="105"/>
      <c r="C1" s="105"/>
      <c r="D1" s="105"/>
      <c r="E1" s="105"/>
      <c r="F1" s="105"/>
      <c r="G1" s="105"/>
      <c r="H1" s="106"/>
    </row>
    <row r="2" spans="1:13" s="4" customFormat="1" ht="30" customHeight="1" x14ac:dyDescent="0.2">
      <c r="A2" s="107" t="s">
        <v>5</v>
      </c>
      <c r="B2" s="108"/>
      <c r="C2" s="108"/>
      <c r="D2" s="108"/>
      <c r="E2" s="108"/>
      <c r="F2" s="108"/>
      <c r="G2" s="108"/>
      <c r="H2" s="109"/>
      <c r="J2" s="40"/>
      <c r="K2" s="40"/>
      <c r="L2" s="43"/>
      <c r="M2" s="43"/>
    </row>
    <row r="3" spans="1:13" ht="15" customHeight="1" x14ac:dyDescent="0.25">
      <c r="A3" s="119" t="s">
        <v>43</v>
      </c>
      <c r="B3" s="120"/>
      <c r="C3" s="47" t="s">
        <v>53</v>
      </c>
      <c r="D3" s="46" t="s">
        <v>1</v>
      </c>
      <c r="E3" s="103" t="e">
        <f>IF(ISBLANK($C$3),"",VLOOKUP($C$3,#REF!,5,FALSE))</f>
        <v>#REF!</v>
      </c>
      <c r="F3" s="103"/>
      <c r="G3" s="34" t="s">
        <v>42</v>
      </c>
      <c r="H3" s="48" t="e">
        <f>IF(ISBLANK($C$3),"",VLOOKUP($C$3,#REF!,6,FALSE))</f>
        <v>#REF!</v>
      </c>
      <c r="J3" s="41" t="s">
        <v>12</v>
      </c>
      <c r="K3" s="41" t="s">
        <v>35</v>
      </c>
      <c r="L3" s="44"/>
      <c r="M3" s="44"/>
    </row>
    <row r="4" spans="1:13" ht="30" customHeight="1" x14ac:dyDescent="0.25">
      <c r="A4" s="114" t="s">
        <v>4</v>
      </c>
      <c r="B4" s="115"/>
      <c r="C4" s="116" t="e">
        <f>IF(ISBLANK($C$3),"",VLOOKUP($C$3,#REF!,2,FALSE))</f>
        <v>#REF!</v>
      </c>
      <c r="D4" s="117"/>
      <c r="E4" s="117"/>
      <c r="F4" s="117"/>
      <c r="G4" s="117"/>
      <c r="H4" s="118"/>
      <c r="J4" s="41" t="s">
        <v>44</v>
      </c>
      <c r="K4" s="41" t="s">
        <v>45</v>
      </c>
      <c r="L4" s="44"/>
      <c r="M4" s="44"/>
    </row>
    <row r="5" spans="1:13" x14ac:dyDescent="0.25">
      <c r="A5" s="114" t="s">
        <v>2</v>
      </c>
      <c r="B5" s="115"/>
      <c r="C5" s="112" t="e">
        <f>IF(ISBLANK($C$3),"",VLOOKUP($C$3,#REF!,3,FALSE))</f>
        <v>#REF!</v>
      </c>
      <c r="D5" s="112"/>
      <c r="E5" s="35" t="s">
        <v>3</v>
      </c>
      <c r="F5" s="112" t="e">
        <f>IF(ISBLANK($C$3),"",VLOOKUP($C$3,#REF!,4,FALSE))</f>
        <v>#REF!</v>
      </c>
      <c r="G5" s="112"/>
      <c r="H5" s="113"/>
      <c r="J5" s="41" t="s">
        <v>46</v>
      </c>
      <c r="K5" s="41" t="s">
        <v>47</v>
      </c>
      <c r="L5" s="44"/>
      <c r="M5" s="44"/>
    </row>
    <row r="6" spans="1:13" ht="15" customHeight="1" x14ac:dyDescent="0.25">
      <c r="A6" s="114" t="s">
        <v>6</v>
      </c>
      <c r="B6" s="115"/>
      <c r="C6" s="12" t="s">
        <v>7</v>
      </c>
      <c r="D6" s="13" t="e">
        <f>IF(ISBLANK($C$3),"",VLOOKUP($C$3,#REF!,7,FALSE))</f>
        <v>#REF!</v>
      </c>
      <c r="E6" s="80" t="s">
        <v>9</v>
      </c>
      <c r="F6" s="14" t="s">
        <v>10</v>
      </c>
      <c r="G6" s="110"/>
      <c r="H6" s="111"/>
      <c r="J6" s="41" t="s">
        <v>48</v>
      </c>
      <c r="K6" s="41" t="s">
        <v>49</v>
      </c>
      <c r="L6" s="44"/>
      <c r="M6" s="44"/>
    </row>
    <row r="7" spans="1:13" x14ac:dyDescent="0.25">
      <c r="A7" s="114"/>
      <c r="B7" s="115"/>
      <c r="C7" s="15" t="s">
        <v>8</v>
      </c>
      <c r="D7" s="16" t="e">
        <f>IF(ISBLANK($C$3),"",VLOOKUP($C$3,#REF!,8,FALSE))</f>
        <v>#REF!</v>
      </c>
      <c r="E7" s="81"/>
      <c r="F7" s="15" t="s">
        <v>11</v>
      </c>
      <c r="G7" s="72"/>
      <c r="H7" s="73"/>
      <c r="J7" s="41" t="s">
        <v>50</v>
      </c>
      <c r="K7" s="41" t="s">
        <v>51</v>
      </c>
      <c r="L7" s="44"/>
      <c r="M7" s="44"/>
    </row>
    <row r="8" spans="1:13" x14ac:dyDescent="0.25">
      <c r="A8" s="90"/>
      <c r="B8" s="70"/>
      <c r="C8" s="70"/>
      <c r="D8" s="70"/>
      <c r="E8" s="70"/>
      <c r="F8" s="70"/>
      <c r="G8" s="70"/>
      <c r="H8" s="71"/>
      <c r="J8" s="41" t="s">
        <v>52</v>
      </c>
      <c r="K8" s="41" t="s">
        <v>38</v>
      </c>
      <c r="L8" s="44"/>
      <c r="M8" s="44"/>
    </row>
    <row r="9" spans="1:13" x14ac:dyDescent="0.25">
      <c r="A9" s="74" t="s">
        <v>16</v>
      </c>
      <c r="B9" s="75"/>
      <c r="C9" s="75"/>
      <c r="D9" s="75"/>
      <c r="E9" s="75"/>
      <c r="F9" s="75"/>
      <c r="G9" s="75"/>
      <c r="H9" s="76"/>
      <c r="J9" s="41" t="s">
        <v>17</v>
      </c>
      <c r="K9" s="41" t="s">
        <v>37</v>
      </c>
      <c r="L9" s="44"/>
      <c r="M9" s="44"/>
    </row>
    <row r="10" spans="1:13" x14ac:dyDescent="0.25">
      <c r="A10" s="77"/>
      <c r="B10" s="78"/>
      <c r="C10" s="78"/>
      <c r="D10" s="78"/>
      <c r="E10" s="78"/>
      <c r="F10" s="78"/>
      <c r="G10" s="78"/>
      <c r="H10" s="79"/>
      <c r="J10" s="41" t="s">
        <v>18</v>
      </c>
      <c r="K10" s="41" t="s">
        <v>39</v>
      </c>
      <c r="L10" s="44"/>
      <c r="M10" s="44"/>
    </row>
    <row r="11" spans="1:13" s="4" customFormat="1" x14ac:dyDescent="0.2">
      <c r="A11" s="30" t="s">
        <v>21</v>
      </c>
      <c r="B11" s="82" t="s">
        <v>23</v>
      </c>
      <c r="C11" s="83"/>
      <c r="D11" s="83"/>
      <c r="E11" s="83"/>
      <c r="F11" s="17"/>
      <c r="G11" s="17" t="e">
        <f>IF(ISBLANK($C$3),0,VLOOKUP($C$3,#REF!,9,FALSE))</f>
        <v>#REF!</v>
      </c>
      <c r="H11" s="18"/>
      <c r="J11" s="41" t="s">
        <v>19</v>
      </c>
      <c r="K11" s="41" t="s">
        <v>36</v>
      </c>
      <c r="L11" s="43"/>
      <c r="M11" s="43"/>
    </row>
    <row r="12" spans="1:13" s="4" customFormat="1" x14ac:dyDescent="0.2">
      <c r="A12" s="30" t="s">
        <v>22</v>
      </c>
      <c r="B12" s="82" t="s">
        <v>26</v>
      </c>
      <c r="C12" s="83"/>
      <c r="D12" s="83"/>
      <c r="E12" s="83"/>
      <c r="F12" s="17"/>
      <c r="G12" s="17"/>
      <c r="H12" s="19"/>
      <c r="J12" s="41" t="s">
        <v>13</v>
      </c>
      <c r="K12" s="41" t="s">
        <v>40</v>
      </c>
      <c r="L12" s="43"/>
      <c r="M12" s="43"/>
    </row>
    <row r="13" spans="1:13" x14ac:dyDescent="0.25">
      <c r="A13" s="31" t="s">
        <v>30</v>
      </c>
      <c r="B13" s="88" t="s">
        <v>24</v>
      </c>
      <c r="C13" s="89"/>
      <c r="D13" s="89"/>
      <c r="E13" s="89"/>
      <c r="F13" s="20"/>
      <c r="G13" s="21" t="e">
        <f>G11-G12</f>
        <v>#REF!</v>
      </c>
      <c r="H13" s="22" t="s">
        <v>27</v>
      </c>
      <c r="I13" s="11"/>
      <c r="J13" s="41" t="s">
        <v>14</v>
      </c>
      <c r="K13" s="41"/>
      <c r="L13" s="44"/>
      <c r="M13" s="44"/>
    </row>
    <row r="14" spans="1:13" x14ac:dyDescent="0.25">
      <c r="A14" s="30"/>
      <c r="B14" s="36"/>
      <c r="C14" s="37"/>
      <c r="D14" s="37"/>
      <c r="E14" s="37"/>
      <c r="F14" s="38"/>
      <c r="G14" s="17"/>
      <c r="H14" s="39"/>
      <c r="I14" s="11"/>
      <c r="J14" s="42" t="s">
        <v>20</v>
      </c>
      <c r="K14" s="41"/>
      <c r="L14" s="44"/>
      <c r="M14" s="44"/>
    </row>
    <row r="15" spans="1:13" s="4" customFormat="1" x14ac:dyDescent="0.25">
      <c r="A15" s="30" t="s">
        <v>31</v>
      </c>
      <c r="B15" s="84" t="s">
        <v>29</v>
      </c>
      <c r="C15" s="85"/>
      <c r="D15" s="85"/>
      <c r="E15" s="85"/>
      <c r="F15" s="17"/>
      <c r="G15" s="17"/>
      <c r="H15" s="18"/>
      <c r="J15" s="45"/>
      <c r="K15" s="45"/>
    </row>
    <row r="16" spans="1:13" s="4" customFormat="1" x14ac:dyDescent="0.25">
      <c r="A16" s="30" t="s">
        <v>32</v>
      </c>
      <c r="B16" s="84" t="s">
        <v>28</v>
      </c>
      <c r="C16" s="85"/>
      <c r="D16" s="85"/>
      <c r="E16" s="85"/>
      <c r="F16" s="17">
        <f>G12-F15</f>
        <v>0</v>
      </c>
      <c r="G16" s="23"/>
      <c r="H16" s="24" t="s">
        <v>33</v>
      </c>
      <c r="I16" s="10"/>
      <c r="J16" s="45"/>
      <c r="K16" s="45"/>
    </row>
    <row r="17" spans="1:8" x14ac:dyDescent="0.25">
      <c r="A17" s="32"/>
      <c r="B17" s="25"/>
      <c r="C17" s="25"/>
      <c r="D17" s="25"/>
      <c r="E17" s="25"/>
      <c r="F17" s="26"/>
      <c r="G17" s="27"/>
      <c r="H17" s="28"/>
    </row>
    <row r="18" spans="1:8" s="4" customFormat="1" x14ac:dyDescent="0.25">
      <c r="A18" s="33" t="s">
        <v>34</v>
      </c>
      <c r="B18" s="86" t="s">
        <v>25</v>
      </c>
      <c r="C18" s="87"/>
      <c r="D18" s="87"/>
      <c r="E18" s="87"/>
      <c r="F18" s="27"/>
      <c r="G18" s="27"/>
      <c r="H18" s="29"/>
    </row>
    <row r="19" spans="1:8" x14ac:dyDescent="0.25">
      <c r="A19" s="97"/>
      <c r="B19" s="98"/>
      <c r="C19" s="98"/>
      <c r="D19" s="98"/>
      <c r="E19" s="91"/>
      <c r="F19" s="91"/>
      <c r="G19" s="91"/>
      <c r="H19" s="92"/>
    </row>
    <row r="20" spans="1:8" x14ac:dyDescent="0.25">
      <c r="A20" s="99"/>
      <c r="B20" s="100"/>
      <c r="C20" s="100"/>
      <c r="D20" s="100"/>
      <c r="E20" s="93"/>
      <c r="F20" s="93"/>
      <c r="G20" s="93"/>
      <c r="H20" s="94"/>
    </row>
    <row r="21" spans="1:8" x14ac:dyDescent="0.25">
      <c r="A21" s="99"/>
      <c r="B21" s="100"/>
      <c r="C21" s="100"/>
      <c r="D21" s="100"/>
      <c r="E21" s="93"/>
      <c r="F21" s="93"/>
      <c r="G21" s="93"/>
      <c r="H21" s="94"/>
    </row>
    <row r="22" spans="1:8" x14ac:dyDescent="0.25">
      <c r="A22" s="99"/>
      <c r="B22" s="100"/>
      <c r="C22" s="100"/>
      <c r="D22" s="100"/>
      <c r="E22" s="93"/>
      <c r="F22" s="93"/>
      <c r="G22" s="93"/>
      <c r="H22" s="94"/>
    </row>
    <row r="23" spans="1:8" x14ac:dyDescent="0.25">
      <c r="A23" s="99"/>
      <c r="B23" s="100"/>
      <c r="C23" s="100"/>
      <c r="D23" s="100"/>
      <c r="E23" s="93"/>
      <c r="F23" s="93"/>
      <c r="G23" s="93"/>
      <c r="H23" s="94"/>
    </row>
    <row r="24" spans="1:8" x14ac:dyDescent="0.25">
      <c r="A24" s="99"/>
      <c r="B24" s="100"/>
      <c r="C24" s="100"/>
      <c r="D24" s="100"/>
      <c r="E24" s="93"/>
      <c r="F24" s="93"/>
      <c r="G24" s="93"/>
      <c r="H24" s="94"/>
    </row>
    <row r="25" spans="1:8" x14ac:dyDescent="0.25">
      <c r="A25" s="99"/>
      <c r="B25" s="100"/>
      <c r="C25" s="100"/>
      <c r="D25" s="100"/>
      <c r="E25" s="93"/>
      <c r="F25" s="93"/>
      <c r="G25" s="93"/>
      <c r="H25" s="94"/>
    </row>
    <row r="26" spans="1:8" x14ac:dyDescent="0.25">
      <c r="A26" s="99"/>
      <c r="B26" s="100"/>
      <c r="C26" s="100"/>
      <c r="D26" s="100"/>
      <c r="E26" s="93"/>
      <c r="F26" s="93"/>
      <c r="G26" s="93"/>
      <c r="H26" s="94"/>
    </row>
    <row r="27" spans="1:8" x14ac:dyDescent="0.25">
      <c r="A27" s="99"/>
      <c r="B27" s="100"/>
      <c r="C27" s="100"/>
      <c r="D27" s="100"/>
      <c r="E27" s="93"/>
      <c r="F27" s="93"/>
      <c r="G27" s="93"/>
      <c r="H27" s="94"/>
    </row>
    <row r="28" spans="1:8" x14ac:dyDescent="0.25">
      <c r="A28" s="99"/>
      <c r="B28" s="100"/>
      <c r="C28" s="100"/>
      <c r="D28" s="100"/>
      <c r="E28" s="93"/>
      <c r="F28" s="93"/>
      <c r="G28" s="93"/>
      <c r="H28" s="94"/>
    </row>
    <row r="29" spans="1:8" x14ac:dyDescent="0.25">
      <c r="A29" s="101"/>
      <c r="B29" s="102"/>
      <c r="C29" s="102"/>
      <c r="D29" s="102"/>
      <c r="E29" s="95"/>
      <c r="F29" s="95"/>
      <c r="G29" s="95"/>
      <c r="H29" s="96"/>
    </row>
    <row r="30" spans="1:8" x14ac:dyDescent="0.25">
      <c r="A30" s="90" t="s">
        <v>15</v>
      </c>
      <c r="B30" s="70"/>
      <c r="C30" s="70"/>
      <c r="D30" s="70"/>
      <c r="E30" s="70" t="s">
        <v>41</v>
      </c>
      <c r="F30" s="70"/>
      <c r="G30" s="70"/>
      <c r="H30" s="71"/>
    </row>
    <row r="31" spans="1:8" x14ac:dyDescent="0.25">
      <c r="B31" s="2"/>
      <c r="C31" s="3"/>
      <c r="D31" s="3"/>
      <c r="E31" s="2"/>
      <c r="F31" s="3"/>
      <c r="G31" s="9"/>
      <c r="H31" s="6"/>
    </row>
    <row r="32" spans="1:8" x14ac:dyDescent="0.25">
      <c r="B32" s="2"/>
      <c r="C32" s="2"/>
      <c r="D32" s="2"/>
      <c r="E32" s="2"/>
      <c r="F32" s="2"/>
      <c r="G32" s="8"/>
      <c r="H32" s="5"/>
    </row>
    <row r="33" spans="2:8" x14ac:dyDescent="0.25">
      <c r="B33" s="2"/>
      <c r="C33" s="2"/>
      <c r="D33" s="2"/>
      <c r="E33" s="2"/>
      <c r="F33" s="2"/>
      <c r="G33" s="8"/>
      <c r="H33" s="5"/>
    </row>
    <row r="34" spans="2:8" x14ac:dyDescent="0.25">
      <c r="B34" s="2"/>
      <c r="C34" s="2"/>
      <c r="D34" s="2"/>
      <c r="E34" s="2"/>
      <c r="F34" s="2"/>
      <c r="G34" s="8"/>
      <c r="H34" s="5"/>
    </row>
    <row r="35" spans="2:8" x14ac:dyDescent="0.25">
      <c r="B35" s="2"/>
      <c r="C35" s="2"/>
      <c r="D35" s="2"/>
      <c r="E35" s="2"/>
      <c r="F35" s="2"/>
      <c r="G35" s="8"/>
      <c r="H35" s="5"/>
    </row>
    <row r="36" spans="2:8" x14ac:dyDescent="0.25">
      <c r="B36" s="2"/>
      <c r="C36" s="2"/>
      <c r="D36" s="2"/>
      <c r="E36" s="2"/>
      <c r="F36" s="2"/>
      <c r="G36" s="8"/>
      <c r="H36" s="5"/>
    </row>
  </sheetData>
  <dataConsolidate/>
  <mergeCells count="25">
    <mergeCell ref="E3:F3"/>
    <mergeCell ref="A1:H1"/>
    <mergeCell ref="A2:H2"/>
    <mergeCell ref="G6:H6"/>
    <mergeCell ref="F5:H5"/>
    <mergeCell ref="C5:D5"/>
    <mergeCell ref="A4:B4"/>
    <mergeCell ref="A5:B5"/>
    <mergeCell ref="A6:B7"/>
    <mergeCell ref="C4:H4"/>
    <mergeCell ref="A3:B3"/>
    <mergeCell ref="E30:H30"/>
    <mergeCell ref="G7:H7"/>
    <mergeCell ref="A9:H10"/>
    <mergeCell ref="E6:E7"/>
    <mergeCell ref="B11:E11"/>
    <mergeCell ref="B12:E12"/>
    <mergeCell ref="B15:E15"/>
    <mergeCell ref="B16:E16"/>
    <mergeCell ref="B18:E18"/>
    <mergeCell ref="B13:E13"/>
    <mergeCell ref="A30:D30"/>
    <mergeCell ref="A8:H8"/>
    <mergeCell ref="E19:H29"/>
    <mergeCell ref="A19:D29"/>
  </mergeCells>
  <dataValidations count="15">
    <dataValidation type="decimal" allowBlank="1" showInputMessage="1" showErrorMessage="1" errorTitle="Error" error="Ingrese el importe correctamente, no pudiendo superar el monto del subsidio otorgado" sqref="G12">
      <formula1>0</formula1>
      <formula2>G11</formula2>
    </dataValidation>
    <dataValidation type="whole" allowBlank="1" showInputMessage="1" showErrorMessage="1" errorTitle="Saldo insuficiente" error="Su saldo es insuficiente en relación al adelanto solicitado." sqref="G18">
      <formula1>0</formula1>
      <formula2>G13</formula2>
    </dataValidation>
    <dataValidation type="textLength" errorStyle="warning" allowBlank="1" showInputMessage="1" showErrorMessage="1" errorTitle="Error columna" error="Debe ingresar los montos en la columna G" promptTitle="Error Columna E" prompt="Debe ingresar los montos en la Columna G" sqref="H18 H16">
      <formula1>0</formula1>
      <formula2>0</formula2>
    </dataValidation>
    <dataValidation type="textLength" errorStyle="warning" allowBlank="1" errorTitle="Error columna" error="Debe ingresar los montos en la columna E" promptTitle="Error Columna E" prompt="Debe ingresar los montos en la Columna E" sqref="H17 H13:H14">
      <formula1>0</formula1>
      <formula2>0</formula2>
    </dataValidation>
    <dataValidation type="textLength" operator="equal" allowBlank="1" showInputMessage="1" showErrorMessage="1" errorTitle="Error" error="Ingrese importe en celda G22" sqref="F18">
      <formula1>0</formula1>
    </dataValidation>
    <dataValidation type="whole" operator="lessThanOrEqual" allowBlank="1" showInputMessage="1" showErrorMessage="1" errorTitle="Error en monto de las rendicione" error="El monto de las rendiciones aprobadas no puede superar los adelantos pagados a la fecha" sqref="F15">
      <formula1>#REF!</formula1>
    </dataValidation>
    <dataValidation type="textLength" operator="equal" allowBlank="1" showInputMessage="1" showErrorMessage="1" errorTitle="Error en monto de las rendicione" error="Ingrese importe en celda F18" sqref="G15">
      <formula1>0</formula1>
    </dataValidation>
    <dataValidation type="textLength" operator="equal" allowBlank="1" showInputMessage="1" showErrorMessage="1" errorTitle="Error" error="El importe se calcula automáticamente en celda F19" sqref="G16">
      <formula1>0</formula1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H12">
      <formula1>0</formula1>
      <formula2>0</formula2>
    </dataValidation>
    <dataValidation type="textLength" operator="equal" allowBlank="1" showInputMessage="1" showErrorMessage="1" errorTitle="Error" error="Ingrese importe en celda G13" promptTitle="Adelantos otorgados" prompt="Ingrese en celda G13 el importe de adelantos otorgados a la Dirección del Proyecto, sin incluir la presente solicitud." sqref="F12">
      <formula1>0</formula1>
    </dataValidation>
    <dataValidation type="textLength" operator="equal" allowBlank="1" showInputMessage="1" showErrorMessage="1" errorTitle="Error" error="El importe se calcula automáticamente en celda G20" promptTitle="Saldo disponible a la fecha" prompt="El importe refleja el saldo del proyecto, disponible para solicitar adelantos o compras y contrataciones." sqref="F13:F14">
      <formula1>0</formula1>
    </dataValidation>
    <dataValidation type="textLength" allowBlank="1" showInputMessage="1" showErrorMessage="1" errorTitle="Error columna" error="Debe ingresar los montos en la columna E" promptTitle="Monto del subsidio" sqref="H11">
      <formula1>0</formula1>
      <formula2>0</formula2>
    </dataValidation>
    <dataValidation type="textLength" operator="equal" allowBlank="1" showInputMessage="1" showErrorMessage="1" errorTitle="Dato a columna G" error="Ingrese importe en celda G15" promptTitle="Importe del subsidio" prompt="Ingrese en celda G12, el importe total adjudicado al proyecto (sin incluir montos de contrapartes)_x000a_" sqref="F11">
      <formula1>0</formula1>
    </dataValidation>
    <dataValidation type="decimal" operator="lessThanOrEqual" allowBlank="1" showInputMessage="1" showErrorMessage="1" errorTitle="Error" error="Ingrese un importe menor o igual a $100.000" sqref="G11">
      <formula1>100000</formula1>
    </dataValidation>
    <dataValidation type="textLength" errorStyle="warning" allowBlank="1" showInputMessage="1" showErrorMessage="1" errorTitle="Error columna" error="Debe ingresar los montos en la columna G" promptTitle="Error Columna G" prompt="Debe ingresar los montos en la Columna E" sqref="H15">
      <formula1>0</formula1>
      <formula2>0</formula2>
    </dataValidation>
  </dataValidations>
  <printOptions horizontalCentered="1" verticalCentered="1"/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zoomScale="80" zoomScaleNormal="80" workbookViewId="0">
      <selection activeCell="M12" sqref="M12"/>
    </sheetView>
  </sheetViews>
  <sheetFormatPr baseColWidth="10" defaultRowHeight="15" x14ac:dyDescent="0.25"/>
  <cols>
    <col min="1" max="1" width="7.85546875" customWidth="1"/>
    <col min="3" max="3" width="8.5703125" customWidth="1"/>
    <col min="5" max="5" width="9.85546875" customWidth="1"/>
    <col min="6" max="6" width="13.42578125" customWidth="1"/>
    <col min="7" max="7" width="13.5703125" bestFit="1" customWidth="1"/>
    <col min="8" max="8" width="10.28515625" customWidth="1"/>
  </cols>
  <sheetData>
    <row r="1" spans="1:13" x14ac:dyDescent="0.25">
      <c r="A1" s="150" t="s">
        <v>0</v>
      </c>
      <c r="B1" s="151"/>
      <c r="C1" s="151"/>
      <c r="D1" s="151"/>
      <c r="E1" s="151"/>
      <c r="F1" s="151"/>
      <c r="G1" s="151"/>
      <c r="H1" s="152"/>
    </row>
    <row r="2" spans="1:13" ht="30" customHeight="1" x14ac:dyDescent="0.25">
      <c r="A2" s="107" t="s">
        <v>5</v>
      </c>
      <c r="B2" s="108"/>
      <c r="C2" s="108"/>
      <c r="D2" s="108"/>
      <c r="E2" s="108"/>
      <c r="F2" s="108"/>
      <c r="G2" s="108"/>
      <c r="H2" s="109"/>
    </row>
    <row r="3" spans="1:13" x14ac:dyDescent="0.25">
      <c r="A3" s="107"/>
      <c r="B3" s="108"/>
      <c r="C3" s="108"/>
      <c r="D3" s="108"/>
      <c r="E3" s="108"/>
      <c r="F3" s="108"/>
      <c r="G3" s="108"/>
      <c r="H3" s="109"/>
    </row>
    <row r="4" spans="1:13" ht="15.75" customHeight="1" x14ac:dyDescent="0.25">
      <c r="A4" s="34" t="s">
        <v>43</v>
      </c>
      <c r="B4" s="53"/>
      <c r="C4" s="157" t="s">
        <v>1</v>
      </c>
      <c r="D4" s="158"/>
      <c r="E4" s="155" t="str">
        <f>IF(ISBLANK($B$4),"",VLOOKUP($B$4,[1]Proyectos!$A$1:$J$92,5,FALSE))</f>
        <v/>
      </c>
      <c r="F4" s="156"/>
      <c r="G4" s="34" t="s">
        <v>42</v>
      </c>
      <c r="H4" s="63" t="str">
        <f>IF(ISBLANK($B$4),"",VLOOKUP($B$4,[1]Proyectos!$A$1:$J$92,6,FALSE))</f>
        <v/>
      </c>
    </row>
    <row r="5" spans="1:13" ht="48" customHeight="1" x14ac:dyDescent="0.25">
      <c r="A5" s="114" t="s">
        <v>4</v>
      </c>
      <c r="B5" s="115"/>
      <c r="C5" s="159" t="str">
        <f>IF(ISBLANK($B$4),"",VLOOKUP($B$4,[1]Proyectos!$A$1:$J$92,2,FALSE))</f>
        <v/>
      </c>
      <c r="D5" s="160"/>
      <c r="E5" s="160"/>
      <c r="F5" s="160"/>
      <c r="G5" s="160"/>
      <c r="H5" s="161"/>
    </row>
    <row r="6" spans="1:13" ht="25.5" x14ac:dyDescent="0.25">
      <c r="A6" s="114" t="s">
        <v>2</v>
      </c>
      <c r="B6" s="115"/>
      <c r="C6" s="153" t="str">
        <f>IF(ISBLANK($B$4),"",VLOOKUP($B$4,[1]Proyectos!$A$1:$J$92,3,FALSE))</f>
        <v/>
      </c>
      <c r="D6" s="153"/>
      <c r="E6" s="49" t="s">
        <v>3</v>
      </c>
      <c r="F6" s="153" t="str">
        <f>IF(ISBLANK($B$4),"",VLOOKUP($B$4,[1]Proyectos!$A$1:$J$92,4,FALSE))</f>
        <v/>
      </c>
      <c r="G6" s="153"/>
      <c r="H6" s="154"/>
    </row>
    <row r="7" spans="1:13" ht="15" customHeight="1" x14ac:dyDescent="0.25">
      <c r="A7" s="131" t="s">
        <v>6</v>
      </c>
      <c r="B7" s="131"/>
      <c r="C7" s="66" t="s">
        <v>7</v>
      </c>
      <c r="D7" s="68" t="str">
        <f>IF(ISBLANK($B$4),"",VLOOKUP($B$4,[1]Proyectos!$A$1:$J$92,7,FALSE))</f>
        <v/>
      </c>
      <c r="E7" s="135" t="s">
        <v>9</v>
      </c>
      <c r="F7" s="67" t="s">
        <v>10</v>
      </c>
      <c r="G7" s="121"/>
      <c r="H7" s="122"/>
      <c r="M7" s="55"/>
    </row>
    <row r="8" spans="1:13" x14ac:dyDescent="0.25">
      <c r="A8" s="131"/>
      <c r="B8" s="131"/>
      <c r="C8" s="133"/>
      <c r="D8" s="134"/>
      <c r="E8" s="136"/>
      <c r="F8" s="66" t="s">
        <v>11</v>
      </c>
      <c r="G8" s="123"/>
      <c r="H8" s="122"/>
      <c r="M8" s="55" t="s">
        <v>55</v>
      </c>
    </row>
    <row r="9" spans="1:13" x14ac:dyDescent="0.25">
      <c r="A9" s="131"/>
      <c r="B9" s="131"/>
      <c r="C9" s="66" t="s">
        <v>8</v>
      </c>
      <c r="D9" s="68" t="str">
        <f>IF(ISBLANK($B$4),"",VLOOKUP($B$4,[1]Proyectos!$A$1:$J$92,8,FALSE))</f>
        <v/>
      </c>
      <c r="E9" s="137"/>
      <c r="F9" s="66" t="s">
        <v>54</v>
      </c>
      <c r="G9" s="132"/>
      <c r="H9" s="121"/>
      <c r="M9" s="55" t="s">
        <v>56</v>
      </c>
    </row>
    <row r="10" spans="1:13" x14ac:dyDescent="0.25">
      <c r="A10" s="90"/>
      <c r="B10" s="70"/>
      <c r="C10" s="70"/>
      <c r="D10" s="70"/>
      <c r="E10" s="70"/>
      <c r="F10" s="70"/>
      <c r="G10" s="70"/>
      <c r="H10" s="71"/>
    </row>
    <row r="11" spans="1:13" x14ac:dyDescent="0.25">
      <c r="A11" s="74" t="s">
        <v>16</v>
      </c>
      <c r="B11" s="75"/>
      <c r="C11" s="75"/>
      <c r="D11" s="75"/>
      <c r="E11" s="75"/>
      <c r="F11" s="75"/>
      <c r="G11" s="75"/>
      <c r="H11" s="76"/>
    </row>
    <row r="12" spans="1:13" x14ac:dyDescent="0.25">
      <c r="A12" s="77"/>
      <c r="B12" s="78"/>
      <c r="C12" s="78"/>
      <c r="D12" s="78"/>
      <c r="E12" s="78"/>
      <c r="F12" s="78"/>
      <c r="G12" s="78"/>
      <c r="H12" s="79"/>
    </row>
    <row r="13" spans="1:13" ht="30" customHeight="1" x14ac:dyDescent="0.25">
      <c r="A13" s="52" t="s">
        <v>21</v>
      </c>
      <c r="B13" s="82" t="s">
        <v>23</v>
      </c>
      <c r="C13" s="83"/>
      <c r="D13" s="83"/>
      <c r="E13" s="83"/>
      <c r="F13" s="17"/>
      <c r="G13" s="64">
        <f>IF(ISBLANK($B$4),0,VLOOKUP($B$4,[1]Proyectos!$A$1:$J$92,9,FALSE))</f>
        <v>0</v>
      </c>
      <c r="H13" s="56"/>
    </row>
    <row r="14" spans="1:13" ht="30" customHeight="1" x14ac:dyDescent="0.25">
      <c r="A14" s="52" t="s">
        <v>22</v>
      </c>
      <c r="B14" s="82" t="s">
        <v>26</v>
      </c>
      <c r="C14" s="83"/>
      <c r="D14" s="83"/>
      <c r="E14" s="83"/>
      <c r="F14" s="17"/>
      <c r="G14" s="17"/>
      <c r="H14" s="57"/>
    </row>
    <row r="15" spans="1:13" ht="30" customHeight="1" x14ac:dyDescent="0.25">
      <c r="A15" s="51" t="s">
        <v>30</v>
      </c>
      <c r="B15" s="124" t="s">
        <v>24</v>
      </c>
      <c r="C15" s="125"/>
      <c r="D15" s="125"/>
      <c r="E15" s="125"/>
      <c r="F15" s="20"/>
      <c r="G15" s="65">
        <f>G13-G14</f>
        <v>0</v>
      </c>
      <c r="H15" s="58" t="s">
        <v>27</v>
      </c>
    </row>
    <row r="16" spans="1:13" ht="30" customHeight="1" x14ac:dyDescent="0.25">
      <c r="A16" s="52"/>
      <c r="B16" s="36"/>
      <c r="C16" s="37"/>
      <c r="D16" s="37"/>
      <c r="E16" s="37"/>
      <c r="F16" s="38"/>
      <c r="G16" s="17"/>
      <c r="H16" s="59"/>
    </row>
    <row r="17" spans="1:8" ht="30" customHeight="1" x14ac:dyDescent="0.25">
      <c r="A17" s="52" t="s">
        <v>31</v>
      </c>
      <c r="B17" s="128" t="s">
        <v>29</v>
      </c>
      <c r="C17" s="129"/>
      <c r="D17" s="129"/>
      <c r="E17" s="129"/>
      <c r="F17" s="130"/>
      <c r="G17" s="17"/>
      <c r="H17" s="56"/>
    </row>
    <row r="18" spans="1:8" ht="30" customHeight="1" x14ac:dyDescent="0.25">
      <c r="A18" s="52" t="s">
        <v>32</v>
      </c>
      <c r="B18" s="126" t="s">
        <v>28</v>
      </c>
      <c r="C18" s="127"/>
      <c r="D18" s="127"/>
      <c r="E18" s="127"/>
      <c r="F18" s="54"/>
      <c r="G18" s="64">
        <f>G14-G17</f>
        <v>0</v>
      </c>
      <c r="H18" s="60" t="s">
        <v>33</v>
      </c>
    </row>
    <row r="19" spans="1:8" ht="30" customHeight="1" x14ac:dyDescent="0.25">
      <c r="A19" s="50"/>
      <c r="B19" s="25"/>
      <c r="C19" s="25"/>
      <c r="D19" s="25"/>
      <c r="E19" s="25"/>
      <c r="F19" s="26"/>
      <c r="G19" s="27"/>
      <c r="H19" s="61"/>
    </row>
    <row r="20" spans="1:8" ht="30" customHeight="1" x14ac:dyDescent="0.25">
      <c r="A20" s="33" t="s">
        <v>34</v>
      </c>
      <c r="B20" s="86" t="s">
        <v>25</v>
      </c>
      <c r="C20" s="87"/>
      <c r="D20" s="87"/>
      <c r="E20" s="87"/>
      <c r="F20" s="27"/>
      <c r="G20" s="69"/>
      <c r="H20" s="62"/>
    </row>
    <row r="21" spans="1:8" x14ac:dyDescent="0.25">
      <c r="A21" s="144"/>
      <c r="B21" s="145"/>
      <c r="C21" s="145"/>
      <c r="D21" s="145"/>
      <c r="E21" s="138"/>
      <c r="F21" s="138"/>
      <c r="G21" s="138"/>
      <c r="H21" s="139"/>
    </row>
    <row r="22" spans="1:8" x14ac:dyDescent="0.25">
      <c r="A22" s="146"/>
      <c r="B22" s="147"/>
      <c r="C22" s="147"/>
      <c r="D22" s="147"/>
      <c r="E22" s="140"/>
      <c r="F22" s="140"/>
      <c r="G22" s="140"/>
      <c r="H22" s="141"/>
    </row>
    <row r="23" spans="1:8" x14ac:dyDescent="0.25">
      <c r="A23" s="146"/>
      <c r="B23" s="147"/>
      <c r="C23" s="147"/>
      <c r="D23" s="147"/>
      <c r="E23" s="140"/>
      <c r="F23" s="140"/>
      <c r="G23" s="140"/>
      <c r="H23" s="141"/>
    </row>
    <row r="24" spans="1:8" x14ac:dyDescent="0.25">
      <c r="A24" s="146"/>
      <c r="B24" s="147"/>
      <c r="C24" s="147"/>
      <c r="D24" s="147"/>
      <c r="E24" s="140"/>
      <c r="F24" s="140"/>
      <c r="G24" s="140"/>
      <c r="H24" s="141"/>
    </row>
    <row r="25" spans="1:8" x14ac:dyDescent="0.25">
      <c r="A25" s="146"/>
      <c r="B25" s="147"/>
      <c r="C25" s="147"/>
      <c r="D25" s="147"/>
      <c r="E25" s="140"/>
      <c r="F25" s="140"/>
      <c r="G25" s="140"/>
      <c r="H25" s="141"/>
    </row>
    <row r="26" spans="1:8" x14ac:dyDescent="0.25">
      <c r="A26" s="146"/>
      <c r="B26" s="147"/>
      <c r="C26" s="147"/>
      <c r="D26" s="147"/>
      <c r="E26" s="140"/>
      <c r="F26" s="140"/>
      <c r="G26" s="140"/>
      <c r="H26" s="141"/>
    </row>
    <row r="27" spans="1:8" x14ac:dyDescent="0.25">
      <c r="A27" s="146"/>
      <c r="B27" s="147"/>
      <c r="C27" s="147"/>
      <c r="D27" s="147"/>
      <c r="E27" s="140"/>
      <c r="F27" s="140"/>
      <c r="G27" s="140"/>
      <c r="H27" s="141"/>
    </row>
    <row r="28" spans="1:8" x14ac:dyDescent="0.25">
      <c r="A28" s="146"/>
      <c r="B28" s="147"/>
      <c r="C28" s="147"/>
      <c r="D28" s="147"/>
      <c r="E28" s="140"/>
      <c r="F28" s="140"/>
      <c r="G28" s="140"/>
      <c r="H28" s="141"/>
    </row>
    <row r="29" spans="1:8" x14ac:dyDescent="0.25">
      <c r="A29" s="146"/>
      <c r="B29" s="147"/>
      <c r="C29" s="147"/>
      <c r="D29" s="147"/>
      <c r="E29" s="140"/>
      <c r="F29" s="140"/>
      <c r="G29" s="140"/>
      <c r="H29" s="141"/>
    </row>
    <row r="30" spans="1:8" x14ac:dyDescent="0.25">
      <c r="A30" s="146"/>
      <c r="B30" s="147"/>
      <c r="C30" s="147"/>
      <c r="D30" s="147"/>
      <c r="E30" s="140"/>
      <c r="F30" s="140"/>
      <c r="G30" s="140"/>
      <c r="H30" s="141"/>
    </row>
    <row r="31" spans="1:8" x14ac:dyDescent="0.25">
      <c r="A31" s="146"/>
      <c r="B31" s="147"/>
      <c r="C31" s="147"/>
      <c r="D31" s="147"/>
      <c r="E31" s="140"/>
      <c r="F31" s="140"/>
      <c r="G31" s="140"/>
      <c r="H31" s="141"/>
    </row>
    <row r="32" spans="1:8" x14ac:dyDescent="0.25">
      <c r="A32" s="146"/>
      <c r="B32" s="147"/>
      <c r="C32" s="147"/>
      <c r="D32" s="147"/>
      <c r="E32" s="140"/>
      <c r="F32" s="140"/>
      <c r="G32" s="140"/>
      <c r="H32" s="141"/>
    </row>
    <row r="33" spans="1:8" x14ac:dyDescent="0.25">
      <c r="A33" s="146"/>
      <c r="B33" s="147"/>
      <c r="C33" s="147"/>
      <c r="D33" s="147"/>
      <c r="E33" s="140"/>
      <c r="F33" s="140"/>
      <c r="G33" s="140"/>
      <c r="H33" s="141"/>
    </row>
    <row r="34" spans="1:8" x14ac:dyDescent="0.25">
      <c r="A34" s="146"/>
      <c r="B34" s="147"/>
      <c r="C34" s="147"/>
      <c r="D34" s="147"/>
      <c r="E34" s="140"/>
      <c r="F34" s="140"/>
      <c r="G34" s="140"/>
      <c r="H34" s="141"/>
    </row>
    <row r="35" spans="1:8" x14ac:dyDescent="0.25">
      <c r="A35" s="146"/>
      <c r="B35" s="147"/>
      <c r="C35" s="147"/>
      <c r="D35" s="147"/>
      <c r="E35" s="140"/>
      <c r="F35" s="140"/>
      <c r="G35" s="140"/>
      <c r="H35" s="141"/>
    </row>
    <row r="36" spans="1:8" x14ac:dyDescent="0.25">
      <c r="A36" s="146"/>
      <c r="B36" s="147"/>
      <c r="C36" s="147"/>
      <c r="D36" s="147"/>
      <c r="E36" s="140"/>
      <c r="F36" s="140"/>
      <c r="G36" s="140"/>
      <c r="H36" s="141"/>
    </row>
    <row r="37" spans="1:8" x14ac:dyDescent="0.25">
      <c r="A37" s="148"/>
      <c r="B37" s="149"/>
      <c r="C37" s="149"/>
      <c r="D37" s="149"/>
      <c r="E37" s="142"/>
      <c r="F37" s="142"/>
      <c r="G37" s="142"/>
      <c r="H37" s="143"/>
    </row>
    <row r="38" spans="1:8" x14ac:dyDescent="0.25">
      <c r="A38" s="90" t="s">
        <v>15</v>
      </c>
      <c r="B38" s="70"/>
      <c r="C38" s="70"/>
      <c r="D38" s="70"/>
      <c r="E38" s="70" t="s">
        <v>41</v>
      </c>
      <c r="F38" s="70"/>
      <c r="G38" s="70"/>
      <c r="H38" s="71"/>
    </row>
  </sheetData>
  <protectedRanges>
    <protectedRange sqref="G9" name="Sede de cobro"/>
    <protectedRange sqref="G17" name="Rendiciones aprobadas a la fecha"/>
    <protectedRange sqref="G7:H9" name="Adelanto"/>
    <protectedRange sqref="G14" name="Adelantos otorgados a la fecha"/>
    <protectedRange sqref="B4" name="Código"/>
    <protectedRange sqref="A21" name="Firma"/>
  </protectedRanges>
  <mergeCells count="28">
    <mergeCell ref="E21:H37"/>
    <mergeCell ref="A21:D37"/>
    <mergeCell ref="A1:H1"/>
    <mergeCell ref="A2:H2"/>
    <mergeCell ref="A5:B5"/>
    <mergeCell ref="A6:B6"/>
    <mergeCell ref="C6:D6"/>
    <mergeCell ref="F6:H6"/>
    <mergeCell ref="E4:F4"/>
    <mergeCell ref="C4:D4"/>
    <mergeCell ref="C5:H5"/>
    <mergeCell ref="A3:H3"/>
    <mergeCell ref="A38:D38"/>
    <mergeCell ref="E38:H38"/>
    <mergeCell ref="G7:H7"/>
    <mergeCell ref="G8:H8"/>
    <mergeCell ref="A11:H12"/>
    <mergeCell ref="B13:E13"/>
    <mergeCell ref="B14:E14"/>
    <mergeCell ref="B15:E15"/>
    <mergeCell ref="B18:E18"/>
    <mergeCell ref="B20:E20"/>
    <mergeCell ref="B17:F17"/>
    <mergeCell ref="A7:B9"/>
    <mergeCell ref="G9:H9"/>
    <mergeCell ref="C8:D8"/>
    <mergeCell ref="E7:E9"/>
    <mergeCell ref="A10:H10"/>
  </mergeCells>
  <dataValidations xWindow="97" yWindow="366" count="17">
    <dataValidation type="decimal" operator="lessThanOrEqual" allowBlank="1" showInputMessage="1" showErrorMessage="1" errorTitle="Saldo insuficiente" error="El saldo de su proyecto es menor al anticipo solicitado." promptTitle="Nuevo anticipo" prompt="Ingrese el monto del anticipo solicitado en esta oportunidad." sqref="G20">
      <formula1>G15</formula1>
    </dataValidation>
    <dataValidation type="decimal" operator="lessThanOrEqual" allowBlank="1" showInputMessage="1" showErrorMessage="1" errorTitle="Error" error="Ingrese el importe correctamente, no pudiendo superar el monto del subsidio otorgado" promptTitle="Adelantos otorgados" prompt="Complete con la suma de adelantos recibidos previos a la presente solicitud." sqref="G14">
      <formula1>G13</formula1>
    </dataValidation>
    <dataValidation type="date" allowBlank="1" showInputMessage="1" showErrorMessage="1" errorTitle="fecha sol" error="La fecha de solicitud del adelanto deberá estar comprendida entre la fecha de inicio y finalización del proyecto." promptTitle="Fecha de solicitud" prompt="Consigne la fecha de la solicitud de adelanto." sqref="G8:H8">
      <formula1>D7</formula1>
      <formula2>D9</formula2>
    </dataValidation>
    <dataValidation type="textLength" operator="equal" allowBlank="1" showInputMessage="1" showErrorMessage="1" errorTitle="Dato a columna G" error="Ingrese importe en celda G15" promptTitle="Importe del subsidio" prompt="Ingrese en celda G15, el importe total adjudicado al proyecto (sin incluir montos de contrapartes)_x000a_" sqref="F13">
      <formula1>0</formula1>
    </dataValidation>
    <dataValidation type="textLength" allowBlank="1" showInputMessage="1" showErrorMessage="1" errorTitle="Error columna" error="Debe ingresar los montos en la columna E" promptTitle="Monto del subsidio" sqref="H13">
      <formula1>0</formula1>
      <formula2>0</formula2>
    </dataValidation>
    <dataValidation type="textLength" operator="equal" allowBlank="1" showInputMessage="1" showErrorMessage="1" errorTitle="Error" error="El importe se calcula automáticamente en celda G20" promptTitle="Saldo disponible a la fecha" prompt="El importe refleja el saldo del proyecto, disponible para solicitar adelantos o compras y contrataciones." sqref="F15:F16">
      <formula1>0</formula1>
    </dataValidation>
    <dataValidation type="textLength" operator="equal" allowBlank="1" showInputMessage="1" showErrorMessage="1" errorTitle="Error" error="Ingrese importe en celda G17" promptTitle="Adelantos otorgados" prompt="Ingrese en celda G17 el importe de adelantos otorgados a la Dirección del Proyecto, sin incluir la presente solicitud." sqref="F14">
      <formula1>0</formula1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H14">
      <formula1>0</formula1>
      <formula2>0</formula2>
    </dataValidation>
    <dataValidation type="decimal" operator="equal" allowBlank="1" showInputMessage="1" errorTitle="Error en monto de las rendicione" error="Ingrese importe en celda F18" promptTitle="Rendiciones aprobadas " prompt="Ingrese el importe de las rendiciones que ya fueron presentadas y aprobadas a la fecha de la presente solicitud." sqref="G17">
      <formula1>0</formula1>
    </dataValidation>
    <dataValidation type="textLength" operator="equal" allowBlank="1" showInputMessage="1" showErrorMessage="1" errorTitle="Error" error="Ingrese importe en celda G22" sqref="F20">
      <formula1>0</formula1>
    </dataValidation>
    <dataValidation type="textLength" errorStyle="warning" allowBlank="1" errorTitle="Error columna" error="Debe ingresar los montos en la columna E" promptTitle="Error Columna E" prompt="Debe ingresar los montos en la Columna E" sqref="H19 H15:H16">
      <formula1>0</formula1>
      <formula2>0</formula2>
    </dataValidation>
    <dataValidation type="textLength" errorStyle="warning" allowBlank="1" showInputMessage="1" showErrorMessage="1" errorTitle="Error columna" error="Debe ingresar los montos en la columna G" promptTitle="Error Columna G" prompt="Debe ingresar los montos en la Columna G" sqref="H20">
      <formula1>0</formula1>
      <formula2>0</formula2>
    </dataValidation>
    <dataValidation type="textLength" errorStyle="warning" allowBlank="1" showInputMessage="1" showErrorMessage="1" errorTitle="Error columna" error="Debe ingresar los montos en la columna G" promptTitle="Error Columna G" prompt="Debe ingresar los montos en la Columna G_x000a_" sqref="H18">
      <formula1>0</formula1>
      <formula2>0</formula2>
    </dataValidation>
    <dataValidation type="textLength" errorStyle="warning" allowBlank="1" showInputMessage="1" showErrorMessage="1" errorTitle="Error columna" error="Debe ingresr los montos en la columna G" promptTitle="Error Columna G" prompt="Debe ingresar los montos en la Columna G" sqref="H17">
      <formula1>0</formula1>
      <formula2>0</formula2>
    </dataValidation>
    <dataValidation type="textLength" operator="equal" allowBlank="1" showInputMessage="1" showErrorMessage="1" errorTitle="error" error="Código incorrecto o inexistente" promptTitle="Código" prompt="Ingrese el código o N° de expediente del proyecto, utilizando el siguiente formato: &quot;xxxx/xxxx&quot;; ejemplo: 0683/2017" sqref="B4">
      <formula1>9</formula1>
    </dataValidation>
    <dataValidation type="whole" errorStyle="information" operator="greaterThanOrEqual" allowBlank="1" showInputMessage="1" showErrorMessage="1" errorTitle="num adel" error="El número debe ser entero." promptTitle="Número de adelanto" prompt="Ingrese el número de adelanto del proyecto" sqref="G7:H7">
      <formula1>1</formula1>
    </dataValidation>
    <dataValidation type="list" showInputMessage="1" errorTitle="fecha sol" promptTitle="Sede de cobro" prompt="Seleccione la sede en la que desea cobrar el adelanto solicitado." sqref="G9:H9">
      <formula1>$M$7:$M$9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de Adelanto</vt:lpstr>
      <vt:lpstr>Solicitud adelanto</vt:lpstr>
      <vt:lpstr>'Solicitud de Adelanto'!Área_de_impresión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Investigación 3</cp:lastModifiedBy>
  <cp:lastPrinted>2017-03-02T15:47:53Z</cp:lastPrinted>
  <dcterms:created xsi:type="dcterms:W3CDTF">2016-04-12T14:27:13Z</dcterms:created>
  <dcterms:modified xsi:type="dcterms:W3CDTF">2018-06-11T12:51:53Z</dcterms:modified>
</cp:coreProperties>
</file>