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9200" windowHeight="7725"/>
  </bookViews>
  <sheets>
    <sheet name="Planilla Bien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1" i="1" l="1"/>
  <c r="F5" i="1"/>
  <c r="D8" i="1"/>
  <c r="D6" i="1"/>
  <c r="C4" i="1"/>
  <c r="I3" i="1"/>
  <c r="E3" i="1"/>
  <c r="C5" i="1" l="1"/>
  <c r="G17" i="1" l="1"/>
  <c r="I39" i="1" l="1"/>
  <c r="G14" i="1" l="1"/>
</calcChain>
</file>

<file path=xl/sharedStrings.xml><?xml version="1.0" encoding="utf-8"?>
<sst xmlns="http://schemas.openxmlformats.org/spreadsheetml/2006/main" count="49" uniqueCount="49">
  <si>
    <t xml:space="preserve">CONVOCATORIA: </t>
  </si>
  <si>
    <t>TÍTULO DEL PROYECTO:</t>
  </si>
  <si>
    <t>DIRECTOR:</t>
  </si>
  <si>
    <t>CO-DIRECTOR:</t>
  </si>
  <si>
    <t>FECHA DE EJECUCIÓN</t>
  </si>
  <si>
    <t>Inicio:</t>
  </si>
  <si>
    <t>Fin: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</si>
  <si>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</si>
  <si>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</si>
  <si>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</si>
  <si>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</si>
  <si>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</si>
  <si>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</si>
  <si>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C1</t>
  </si>
  <si>
    <t>Monto de rendiciones aprobadas por la SIDT a la fecha:</t>
  </si>
  <si>
    <t>C2</t>
  </si>
  <si>
    <t>Monto de rendiciones pendientes a la fecha:</t>
  </si>
  <si>
    <t>C - C1</t>
  </si>
  <si>
    <t>D</t>
  </si>
  <si>
    <t>SALDO DISPONIBLE A LA FECHA</t>
  </si>
  <si>
    <t>A-B-C</t>
  </si>
  <si>
    <t>CUIT</t>
  </si>
  <si>
    <t>Bien o Servicio</t>
  </si>
  <si>
    <t>Rubro</t>
  </si>
  <si>
    <t>Importe</t>
  </si>
  <si>
    <t>Bienes o servicios requeridos</t>
  </si>
  <si>
    <t>Proveedor Sugerido</t>
  </si>
  <si>
    <t>Bienes de Consumo</t>
  </si>
  <si>
    <t>Servicios no personales</t>
  </si>
  <si>
    <t>CÓDIGO:</t>
  </si>
  <si>
    <t>U.A.:</t>
  </si>
  <si>
    <t>Número:</t>
  </si>
  <si>
    <t>Fecha:</t>
  </si>
  <si>
    <t>SOLICITUD</t>
  </si>
  <si>
    <t>COMPRAS Y CONTRATACIONES REALIZADAS POR LA UNNOBA A LA FECHA</t>
  </si>
  <si>
    <t>Item</t>
  </si>
  <si>
    <r>
      <t xml:space="preserve">TOTAL  </t>
    </r>
    <r>
      <rPr>
        <i/>
        <sz val="10"/>
        <color theme="1"/>
        <rFont val="Calibri"/>
        <family val="2"/>
        <scheme val="minor"/>
      </rPr>
      <t>(suma del mínimo importe de cada item)</t>
    </r>
  </si>
  <si>
    <t>Bienes de Capital</t>
  </si>
  <si>
    <t>Transferencias</t>
  </si>
  <si>
    <t>SOLICITUD DE COMPRA DE SUSTANCIAS QUÍMICAS CONTROLADAS</t>
  </si>
  <si>
    <t>ANEXO IV</t>
  </si>
  <si>
    <t>Pergamino - Pabellón Maíz</t>
  </si>
  <si>
    <t>Junín - CIBA</t>
  </si>
  <si>
    <t>Junín - Edificio Eva Perón</t>
  </si>
  <si>
    <t>SUB-CUFE destino:</t>
  </si>
  <si>
    <t>Pergamino - Laboratorio "Lerner"</t>
  </si>
  <si>
    <t>FIRMA Y ACLARACIÓN | INVESTIGADOR RESPONSABLE</t>
  </si>
  <si>
    <t>FIRMA Y ACLARACIÓN | SIDT</t>
  </si>
  <si>
    <t>* Recuerde acompañar al menos un presupuesto válido de los bienes o servicios requeridos junto con esta solicitud.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</si>
</sst>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19">
    <xf numFmtId="0" fontId="0" fillId="0" borderId="0" xfId="0"/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164" fontId="5" fillId="0" borderId="11" xfId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3" borderId="12" xfId="1" applyFont="1" applyFill="1" applyBorder="1" applyAlignment="1">
      <alignment vertical="center"/>
    </xf>
    <xf numFmtId="164" fontId="4" fillId="3" borderId="12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3" xfId="1" applyFont="1" applyBorder="1" applyAlignment="1">
      <alignment horizontal="center" vertical="center" wrapText="1"/>
    </xf>
    <xf numFmtId="164" fontId="5" fillId="0" borderId="3" xfId="1" applyFont="1" applyBorder="1" applyAlignment="1">
      <alignment vertical="center" wrapText="1"/>
    </xf>
    <xf numFmtId="164" fontId="5" fillId="0" borderId="5" xfId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21" xfId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164" fontId="5" fillId="0" borderId="27" xfId="1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4" borderId="12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5" fillId="0" borderId="10" xfId="1" applyFont="1" applyBorder="1" applyAlignment="1" applyProtection="1">
      <alignment vertical="center" wrapText="1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5" fillId="0" borderId="12" xfId="1" applyFont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64" fontId="5" fillId="0" borderId="12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/>
    </xf>
    <xf numFmtId="164" fontId="5" fillId="0" borderId="11" xfId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pg.unnoba.edu.ar\investigacion\Base%20de%20datos%20proyectos\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 t="str">
            <v>-</v>
          </cell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 t="str">
            <v>-</v>
          </cell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 t="str">
            <v>-</v>
          </cell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 t="str">
            <v>-</v>
          </cell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 t="str">
            <v>-</v>
          </cell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 t="str">
            <v>-</v>
          </cell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 t="str">
            <v>-</v>
          </cell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 t="str">
            <v>-</v>
          </cell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 t="str">
            <v>-</v>
          </cell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 t="str">
            <v>-</v>
          </cell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Ainchil, Jeronimo</v>
          </cell>
          <cell r="D42" t="str">
            <v>Tamarit, Guillermo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 t="str">
            <v>-</v>
          </cell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 t="str">
            <v>-</v>
          </cell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 t="str">
            <v>-</v>
          </cell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 t="str">
            <v>-</v>
          </cell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43231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 t="str">
            <v>-</v>
          </cell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 t="str">
            <v>-</v>
          </cell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43252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 t="str">
            <v>-</v>
          </cell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43155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 t="str">
            <v>-</v>
          </cell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43155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Federico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E59" t="str">
            <v>SPU  VT Agregando Valor 2017</v>
          </cell>
          <cell r="F59" t="str">
            <v>SIDT</v>
          </cell>
        </row>
        <row r="60">
          <cell r="A60" t="str">
            <v>0419/2018</v>
          </cell>
          <cell r="B60" t="str">
            <v>Modelo de Balance Social aplicable a cooperativas de servicios publicos</v>
          </cell>
          <cell r="C60" t="str">
            <v>Saenz, Mariana</v>
          </cell>
          <cell r="E60" t="str">
            <v>SPU Cooperativismo 2017</v>
          </cell>
          <cell r="F60" t="str">
            <v>SIDT</v>
          </cell>
          <cell r="I60">
            <v>210100</v>
          </cell>
          <cell r="J60">
            <v>200100</v>
          </cell>
        </row>
        <row r="61">
          <cell r="A61" t="str">
            <v>0583/2018</v>
          </cell>
          <cell r="B61" t="str">
            <v>Energía a partir de biomasa</v>
          </cell>
          <cell r="C61" t="str">
            <v>Castillo, María José</v>
          </cell>
          <cell r="E61" t="str">
            <v>SPU Universidad y Desarrollo 2017</v>
          </cell>
          <cell r="F61" t="str">
            <v>SIDT</v>
          </cell>
          <cell r="I61">
            <v>1432390</v>
          </cell>
          <cell r="J61">
            <v>1432390</v>
          </cell>
        </row>
        <row r="62">
          <cell r="A62" t="str">
            <v>0622/2018</v>
          </cell>
          <cell r="B62" t="str">
            <v>Desarrollo de máquina - herramienta flouning para la rectificación de rodillos quebradores de cereales</v>
          </cell>
          <cell r="C62" t="str">
            <v>Ho, Facundo</v>
          </cell>
          <cell r="E62" t="str">
            <v>SPU VT Agregando Valor 2017</v>
          </cell>
          <cell r="F62" t="str">
            <v>SIDT</v>
          </cell>
          <cell r="I62">
            <v>84900</v>
          </cell>
          <cell r="J62">
            <v>84900</v>
          </cell>
        </row>
        <row r="63">
          <cell r="A63" t="str">
            <v>0612/2018</v>
          </cell>
          <cell r="B63" t="str">
            <v>Semáforos solares</v>
          </cell>
          <cell r="C63" t="str">
            <v>Busso, Mauricio</v>
          </cell>
          <cell r="E63" t="str">
            <v>SPU VT Agregando Valor 2017</v>
          </cell>
          <cell r="F63" t="str">
            <v>SIDT</v>
          </cell>
          <cell r="I63">
            <v>149580</v>
          </cell>
          <cell r="J63">
            <v>149580</v>
          </cell>
        </row>
        <row r="64">
          <cell r="A64" t="str">
            <v>0495/2017</v>
          </cell>
          <cell r="B64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4" t="str">
            <v>Garcia Rustici, Pablo</v>
          </cell>
          <cell r="D64" t="str">
            <v>-</v>
          </cell>
          <cell r="E64" t="str">
            <v>3ta Convocatoria del Programa de Cooperativismo y Economía Social</v>
          </cell>
          <cell r="F64" t="str">
            <v>SIDT</v>
          </cell>
          <cell r="G64">
            <v>43497</v>
          </cell>
          <cell r="H64">
            <v>44227</v>
          </cell>
          <cell r="I64">
            <v>211380</v>
          </cell>
          <cell r="J64">
            <v>211380</v>
          </cell>
        </row>
        <row r="65">
          <cell r="A65" t="str">
            <v>1312/2017</v>
          </cell>
          <cell r="B65" t="str">
            <v>Producción de Bioinsecticidas a partir de hongos entomopatógenos</v>
          </cell>
          <cell r="C65" t="str">
            <v>Laureano, Español</v>
          </cell>
          <cell r="D65" t="str">
            <v>-</v>
          </cell>
          <cell r="E65" t="str">
            <v>Programa de Jóvenes Emprendedores y creación de unidades de negocio para estudiantes y graduados de la UNNOBA</v>
          </cell>
          <cell r="F65" t="str">
            <v>SIDT</v>
          </cell>
          <cell r="G65">
            <v>42887</v>
          </cell>
          <cell r="H65">
            <v>43251</v>
          </cell>
          <cell r="I65">
            <v>40000</v>
          </cell>
          <cell r="J65">
            <v>40000</v>
          </cell>
        </row>
        <row r="66">
          <cell r="A66" t="str">
            <v>1313/2017</v>
          </cell>
          <cell r="B66" t="str">
            <v>Cerveza sin TACC</v>
          </cell>
          <cell r="C66" t="str">
            <v>Matías, Franco</v>
          </cell>
          <cell r="D66" t="str">
            <v>-</v>
          </cell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1314/2017</v>
          </cell>
          <cell r="B67" t="str">
            <v>Revalorización del cuerpo femenino con carácter a través del diseño de indumentaria y textil</v>
          </cell>
          <cell r="C67" t="str">
            <v>Tómas, María Agustina</v>
          </cell>
          <cell r="D67" t="str">
            <v>-</v>
          </cell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0124/2016</v>
          </cell>
          <cell r="B68" t="str">
            <v>Bases fisiológicas y genéticas de la tolerancia a stress abiótico en cultivos agrícolas de importancia en el noroeste bonaerense</v>
          </cell>
          <cell r="C68" t="str">
            <v>González, Fernanda</v>
          </cell>
          <cell r="D68" t="str">
            <v>-</v>
          </cell>
          <cell r="E68" t="str">
            <v>PIO CONICET-UNNOBA 2015</v>
          </cell>
          <cell r="F68" t="str">
            <v>SIDT</v>
          </cell>
          <cell r="G68">
            <v>42401</v>
          </cell>
          <cell r="H68">
            <v>43100</v>
          </cell>
          <cell r="I68">
            <v>150000</v>
          </cell>
          <cell r="J68">
            <v>150000</v>
          </cell>
        </row>
        <row r="69">
          <cell r="A69" t="str">
            <v>0126/2016</v>
          </cell>
          <cell r="B69" t="str">
            <v>Evaluación de potenciales biomarcadores en patologías infecciosas, neuroendócrinas, oncológicas y cognitivas de importancia en el noroeste de la provincia de Buenos Aires.</v>
          </cell>
          <cell r="C69" t="str">
            <v>Cristina, Carolina</v>
          </cell>
          <cell r="D69" t="str">
            <v>Pasquinelli, Virginia</v>
          </cell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43100</v>
          </cell>
          <cell r="I69">
            <v>150000</v>
          </cell>
          <cell r="J69">
            <v>150000</v>
          </cell>
        </row>
        <row r="70">
          <cell r="A70" t="str">
            <v>0130/2016</v>
          </cell>
          <cell r="B70" t="str">
            <v>Cuenca del arroyo Pergamino: Análisis de la situación socioambiental para el desarrollo</v>
          </cell>
          <cell r="C70" t="str">
            <v>Merino, Mariano</v>
          </cell>
          <cell r="D70" t="str">
            <v>-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43100</v>
          </cell>
          <cell r="I70">
            <v>150000</v>
          </cell>
          <cell r="J70">
            <v>150000</v>
          </cell>
        </row>
        <row r="71">
          <cell r="A71" t="str">
            <v>0569/2017</v>
          </cell>
          <cell r="B71" t="str">
            <v>Generación de energías renovables y valorización de biomasa residual de la región NOBA mediante procesos catalíticos sustentables</v>
          </cell>
          <cell r="C71" t="str">
            <v>Casella, Monica</v>
          </cell>
          <cell r="D71" t="str">
            <v>-</v>
          </cell>
          <cell r="E71" t="str">
            <v>CIC PIT-AP-BA 2016</v>
          </cell>
          <cell r="F71" t="str">
            <v>SIDT</v>
          </cell>
          <cell r="G71">
            <v>42724</v>
          </cell>
          <cell r="H71">
            <v>43453</v>
          </cell>
          <cell r="I71">
            <v>750000</v>
          </cell>
          <cell r="J71">
            <v>750000</v>
          </cell>
        </row>
        <row r="72">
          <cell r="A72" t="str">
            <v>0093/2017</v>
          </cell>
          <cell r="B72" t="str">
            <v>Desarrollo de germoplasma de especies forrajeras para ambientes ganaderos de la provincia de Buenos Aires</v>
          </cell>
          <cell r="C72" t="str">
            <v>Andrés, Adriana</v>
          </cell>
          <cell r="D72" t="str">
            <v>Scheneiter, Omar</v>
          </cell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1000000</v>
          </cell>
          <cell r="J72">
            <v>1000000</v>
          </cell>
        </row>
        <row r="73">
          <cell r="A73" t="str">
            <v>0354/2017</v>
          </cell>
          <cell r="B73" t="str">
            <v>Estudio del genoma del vector del "mal de Rio Cuarto" a maíz, Delphacodes kuscheli"</v>
          </cell>
          <cell r="C73" t="str">
            <v>Catalano, María Inés</v>
          </cell>
          <cell r="D73" t="str">
            <v>Rivera Pomar, Rolando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750000</v>
          </cell>
          <cell r="J73">
            <v>750000</v>
          </cell>
        </row>
        <row r="74">
          <cell r="A74" t="str">
            <v>2303/2017</v>
          </cell>
          <cell r="B74" t="str">
            <v xml:space="preserve">El uso de las redes sociales en jóvenes universitarios del noroeste de la Provincia de Buenos Aires </v>
          </cell>
          <cell r="C74" t="str">
            <v>Tarullo, Raquel</v>
          </cell>
          <cell r="D74" t="str">
            <v>Traverso, Pilar</v>
          </cell>
          <cell r="E74" t="str">
            <v>Promoción CyT 2017</v>
          </cell>
          <cell r="F74" t="str">
            <v>SIDT</v>
          </cell>
          <cell r="G74">
            <v>43054</v>
          </cell>
          <cell r="H74">
            <v>43434</v>
          </cell>
          <cell r="I74">
            <v>15000</v>
          </cell>
          <cell r="J74">
            <v>15000</v>
          </cell>
        </row>
        <row r="75">
          <cell r="A75" t="str">
            <v>2315/2017</v>
          </cell>
          <cell r="B75" t="str">
            <v>Durabilidad natural del salixbabylonica x Saliz alba "Ragonese 131-27"</v>
          </cell>
          <cell r="C75" t="str">
            <v>Cobas, Ana Clara</v>
          </cell>
          <cell r="D75" t="str">
            <v>-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25000</v>
          </cell>
          <cell r="J75">
            <v>25000</v>
          </cell>
        </row>
        <row r="76">
          <cell r="A76" t="str">
            <v>2343/2017</v>
          </cell>
          <cell r="B76" t="str">
            <v>Impacto del uso de cultivos de invierno con leguminosas sobre las emisiones de gases de efecto invernadero</v>
          </cell>
          <cell r="C76" t="str">
            <v>Camarasa, Jonatan</v>
          </cell>
          <cell r="D76" t="str">
            <v>-</v>
          </cell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2358/2017</v>
          </cell>
          <cell r="B77" t="str">
            <v>Archivo Roberto C. Dimarco: catalogación y puesta en valor</v>
          </cell>
          <cell r="C77" t="str">
            <v>Petraglia, Pablo</v>
          </cell>
          <cell r="D77" t="str">
            <v>-</v>
          </cell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7000</v>
          </cell>
          <cell r="J77">
            <v>7000</v>
          </cell>
        </row>
        <row r="78">
          <cell r="A78" t="str">
            <v>2362/2017</v>
          </cell>
          <cell r="B78" t="str">
            <v>Semáforos solares</v>
          </cell>
          <cell r="C78" t="str">
            <v>García, Pablo</v>
          </cell>
          <cell r="D78" t="str">
            <v>Busso, Mauricio</v>
          </cell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25000</v>
          </cell>
          <cell r="J78">
            <v>25000</v>
          </cell>
        </row>
        <row r="79">
          <cell r="A79" t="str">
            <v>2364/2017</v>
          </cell>
          <cell r="B79" t="str">
            <v>Sistema de indicadores para evaluar la asignacion de los recursos publicos de los gobierns locales. Diseño y aplicación al Municipio de Junin</v>
          </cell>
          <cell r="C79" t="str">
            <v>Troiano, Lucas</v>
          </cell>
          <cell r="D79" t="str">
            <v>Garcia, Mariela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15000</v>
          </cell>
          <cell r="J79">
            <v>15000</v>
          </cell>
        </row>
        <row r="80">
          <cell r="A80" t="str">
            <v>2365/2017</v>
          </cell>
          <cell r="B80" t="str">
            <v>Caracterización de la estructura socio-productiva del sector industrial de Junín</v>
          </cell>
          <cell r="C80" t="str">
            <v>Sicuelo, Ivana</v>
          </cell>
          <cell r="D80" t="str">
            <v>Rivarola, Natalia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13500</v>
          </cell>
          <cell r="J80">
            <v>13500</v>
          </cell>
        </row>
        <row r="81">
          <cell r="A81" t="str">
            <v>2366/2017</v>
          </cell>
          <cell r="B81" t="str">
            <v>Participación del antiporter NA"/H" NHX1 aislado de Lotus tenuis en la tolerancia a salinidad en Arabidopsis thaliana</v>
          </cell>
          <cell r="C81" t="str">
            <v>Mandolino, Cecilia</v>
          </cell>
          <cell r="D81" t="str">
            <v>Maciel, María Aurora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25000</v>
          </cell>
          <cell r="J81">
            <v>25000</v>
          </cell>
        </row>
        <row r="82">
          <cell r="A82" t="str">
            <v>2367/2017</v>
          </cell>
          <cell r="B82" t="str">
            <v>Grado de reconocimiento de las pymes de Junín sobre su responsabilidad social empresaria</v>
          </cell>
          <cell r="C82" t="str">
            <v>Schinetti, Cintia</v>
          </cell>
          <cell r="D82" t="str">
            <v>-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15000</v>
          </cell>
          <cell r="J82">
            <v>15000</v>
          </cell>
        </row>
        <row r="83">
          <cell r="A83" t="str">
            <v>2368/2017</v>
          </cell>
          <cell r="B83" t="str">
            <v>Análisis de la aplicabilidad de un Modelo de Competitividad para las ciudades de Junín y Pergamino</v>
          </cell>
          <cell r="C83" t="str">
            <v>Figueroa, Darío</v>
          </cell>
          <cell r="D83" t="str">
            <v>Asorey, Lucrecia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2369/2017</v>
          </cell>
          <cell r="B84" t="str">
            <v>Modelizaciòn de la emergencia de malezas hacia una aproximación del manejo racional.</v>
          </cell>
          <cell r="C84" t="str">
            <v>Picapietra, Gabriel</v>
          </cell>
          <cell r="D84" t="str">
            <v>Principiano, Martín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20450</v>
          </cell>
          <cell r="J84">
            <v>20450</v>
          </cell>
        </row>
        <row r="85">
          <cell r="A85" t="str">
            <v>2370/2017</v>
          </cell>
          <cell r="B85" t="str">
            <v>Mujeres en transición: estudio preliminar de las representaiones sociales de madres en posparto y profesionales de la salud en torno a la maternidad, el puerperio y a la depresion.</v>
          </cell>
          <cell r="C85" t="str">
            <v>Frezzotti, Yanina</v>
          </cell>
          <cell r="D85" t="str">
            <v>-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15000</v>
          </cell>
          <cell r="J85">
            <v>15000</v>
          </cell>
        </row>
        <row r="86">
          <cell r="A86" t="str">
            <v>2371/2017</v>
          </cell>
          <cell r="B86" t="str">
            <v>Desarrollo de quesos de pasta blanda e investigación de parámetros productivos y condiciones de elaboración</v>
          </cell>
          <cell r="C86" t="str">
            <v>Sola, Agustín</v>
          </cell>
          <cell r="D86" t="str">
            <v>Casella, Rita</v>
          </cell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25000</v>
          </cell>
          <cell r="J86">
            <v>25000</v>
          </cell>
        </row>
        <row r="87">
          <cell r="A87" t="str">
            <v>0558/2018</v>
          </cell>
          <cell r="B87" t="str">
            <v xml:space="preserve">Plataforma robótica multipropósito para navegación terrestre con soporte aéreo aplicada a ensayos a campo utilizando técnicas de visión artificial </v>
          </cell>
          <cell r="C87" t="str">
            <v>Russo, Claudia</v>
          </cell>
          <cell r="D87" t="str">
            <v>Cicerchia, Lucas</v>
          </cell>
          <cell r="E87" t="str">
            <v>PRITT 2018</v>
          </cell>
          <cell r="F87" t="str">
            <v>SIDT</v>
          </cell>
          <cell r="G87">
            <v>43252</v>
          </cell>
          <cell r="H87">
            <v>43982</v>
          </cell>
          <cell r="I87">
            <v>120000</v>
          </cell>
        </row>
        <row r="88">
          <cell r="A88" t="str">
            <v>0559/2018</v>
          </cell>
          <cell r="B88" t="str">
            <v xml:space="preserve">Gestión del Recurso Hídrico Subterráneo en el abastecimiento de agua potable a Pergamino </v>
          </cell>
          <cell r="C88" t="str">
            <v>Perdomo, Santiago</v>
          </cell>
          <cell r="D88" t="str">
            <v>Ainchil, Jerónimo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</row>
        <row r="89">
          <cell r="A89" t="str">
            <v>0560/2018</v>
          </cell>
          <cell r="B89" t="str">
            <v xml:space="preserve">La incorporación de Fibras en el Hormigón como forma de incrementar la durabilidad de las estructuras </v>
          </cell>
          <cell r="C89" t="str">
            <v>Luis Lima</v>
          </cell>
          <cell r="D89" t="str">
            <v>Alejandro Mateos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</row>
        <row r="90">
          <cell r="A90" t="str">
            <v>0557/2018</v>
          </cell>
          <cell r="B90" t="str">
            <v>Fenotipado de alta capacidad con relevamiento de datos en campo</v>
          </cell>
          <cell r="C90" t="str">
            <v>Hugo Ramón</v>
          </cell>
          <cell r="D90" t="str">
            <v>Eduardo Álvarez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40000</v>
          </cell>
        </row>
        <row r="91">
          <cell r="A91" t="str">
            <v>0561/2018</v>
          </cell>
          <cell r="B91" t="str">
            <v>Desarrollo de Hormigones reforzados con fibras para empleo en durmientes ferroviarios</v>
          </cell>
          <cell r="C91" t="str">
            <v>Luis Lima</v>
          </cell>
          <cell r="D91" t="str">
            <v>María José Castillo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</row>
        <row r="92">
          <cell r="A92" t="str">
            <v>0755/2018</v>
          </cell>
          <cell r="B92" t="str">
            <v>Desarrollo tecnológico de Cultivares de Lotus Tenuis</v>
          </cell>
          <cell r="C92" t="str">
            <v>Adriana Andrés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zoomScale="85" zoomScaleNormal="85" workbookViewId="0">
      <selection activeCell="I39" sqref="I39"/>
    </sheetView>
  </sheetViews>
  <sheetFormatPr baseColWidth="10" defaultRowHeight="12.75" x14ac:dyDescent="0.2"/>
  <cols>
    <col min="1" max="1" width="5.7109375" style="12" customWidth="1"/>
    <col min="2" max="2" width="10.7109375" style="12" customWidth="1"/>
    <col min="3" max="3" width="10.42578125" style="3" customWidth="1"/>
    <col min="4" max="4" width="14.28515625" style="3" customWidth="1"/>
    <col min="5" max="5" width="13.7109375" style="3" customWidth="1"/>
    <col min="6" max="6" width="8.7109375" style="3" customWidth="1"/>
    <col min="7" max="7" width="6.28515625" style="3" customWidth="1"/>
    <col min="8" max="8" width="11.42578125" style="3" customWidth="1"/>
    <col min="9" max="9" width="14.85546875" style="3" customWidth="1"/>
    <col min="10" max="10" width="11.42578125" style="13"/>
    <col min="11" max="11" width="11" style="13"/>
    <col min="12" max="12" width="11" style="4"/>
    <col min="13" max="13" width="11" style="13"/>
    <col min="14" max="17" width="11.42578125" style="13"/>
    <col min="18" max="16384" width="11.42578125" style="3"/>
  </cols>
  <sheetData>
    <row r="1" spans="1:17" s="6" customFormat="1" ht="15" customHeight="1" x14ac:dyDescent="0.25">
      <c r="A1" s="85" t="s">
        <v>40</v>
      </c>
      <c r="B1" s="86"/>
      <c r="C1" s="86"/>
      <c r="D1" s="86"/>
      <c r="E1" s="86"/>
      <c r="F1" s="86"/>
      <c r="G1" s="86"/>
      <c r="H1" s="86"/>
      <c r="I1" s="99"/>
      <c r="J1" s="15"/>
      <c r="K1" s="15"/>
      <c r="L1" s="7"/>
      <c r="M1" s="15"/>
      <c r="N1" s="15"/>
      <c r="O1" s="15"/>
      <c r="P1" s="15"/>
      <c r="Q1" s="15"/>
    </row>
    <row r="2" spans="1:17" ht="30" customHeight="1" x14ac:dyDescent="0.2">
      <c r="A2" s="100" t="s">
        <v>39</v>
      </c>
      <c r="B2" s="101"/>
      <c r="C2" s="101"/>
      <c r="D2" s="101"/>
      <c r="E2" s="101"/>
      <c r="F2" s="101"/>
      <c r="G2" s="101"/>
      <c r="H2" s="101"/>
      <c r="I2" s="102"/>
    </row>
    <row r="3" spans="1:17" ht="15" customHeight="1" x14ac:dyDescent="0.2">
      <c r="A3" s="85" t="s">
        <v>29</v>
      </c>
      <c r="B3" s="86"/>
      <c r="C3" s="28"/>
      <c r="D3" s="31" t="s">
        <v>0</v>
      </c>
      <c r="E3" s="87" t="str">
        <f>IF(ISBLANK($C$3),"",VLOOKUP($C$3,[1]Proyectos!$A$1:$J$92,5,FALSE))</f>
        <v/>
      </c>
      <c r="F3" s="88"/>
      <c r="G3" s="89"/>
      <c r="H3" s="32" t="s">
        <v>30</v>
      </c>
      <c r="I3" s="41" t="str">
        <f>IF(ISBLANK($C$3),"",VLOOKUP($C$3,[1]Proyectos!$A$1:$J$92,6,FALSE))</f>
        <v/>
      </c>
    </row>
    <row r="4" spans="1:17" ht="30" customHeight="1" x14ac:dyDescent="0.2">
      <c r="A4" s="85" t="s">
        <v>1</v>
      </c>
      <c r="B4" s="86"/>
      <c r="C4" s="82" t="str">
        <f>IF(ISBLANK($C$3),"",VLOOKUP($C$3,[1]Proyectos!$A$1:$J$92,2,FALSE))</f>
        <v/>
      </c>
      <c r="D4" s="83"/>
      <c r="E4" s="83"/>
      <c r="F4" s="83"/>
      <c r="G4" s="83"/>
      <c r="H4" s="83"/>
      <c r="I4" s="84"/>
    </row>
    <row r="5" spans="1:17" ht="15" customHeight="1" x14ac:dyDescent="0.2">
      <c r="A5" s="85" t="s">
        <v>2</v>
      </c>
      <c r="B5" s="86"/>
      <c r="C5" s="113" t="str">
        <f>IF(ISBLANK($B$4),"",VLOOKUP($B$4,[1]Proyectos!$A$1:$J$79,3,FALSE))</f>
        <v/>
      </c>
      <c r="D5" s="114"/>
      <c r="E5" s="32" t="s">
        <v>3</v>
      </c>
      <c r="F5" s="79" t="str">
        <f>IF(ISBLANK($B$4),"",VLOOKUP($B$4,[1]Proyectos!$A$1:$J$92,4,FALSE))</f>
        <v/>
      </c>
      <c r="G5" s="80"/>
      <c r="H5" s="80"/>
      <c r="I5" s="81"/>
    </row>
    <row r="6" spans="1:17" s="8" customFormat="1" ht="15" customHeight="1" x14ac:dyDescent="0.2">
      <c r="A6" s="93" t="s">
        <v>4</v>
      </c>
      <c r="B6" s="93"/>
      <c r="C6" s="29" t="s">
        <v>5</v>
      </c>
      <c r="D6" s="40" t="str">
        <f>IF(ISBLANK($C$3),"",VLOOKUP($C$3,[1]Proyectos!$A$1:$J$92,7,FALSE))</f>
        <v/>
      </c>
      <c r="E6" s="93" t="s">
        <v>33</v>
      </c>
      <c r="F6" s="94" t="s">
        <v>31</v>
      </c>
      <c r="G6" s="94"/>
      <c r="H6" s="44"/>
      <c r="I6" s="44"/>
      <c r="J6" s="14"/>
      <c r="L6" s="4"/>
      <c r="M6" s="13"/>
      <c r="N6" s="14"/>
      <c r="O6" s="14"/>
      <c r="P6" s="14"/>
      <c r="Q6" s="14"/>
    </row>
    <row r="7" spans="1:17" s="8" customFormat="1" ht="15" customHeight="1" x14ac:dyDescent="0.2">
      <c r="A7" s="93"/>
      <c r="B7" s="93"/>
      <c r="C7" s="96"/>
      <c r="D7" s="97"/>
      <c r="E7" s="93"/>
      <c r="F7" s="95" t="s">
        <v>32</v>
      </c>
      <c r="G7" s="95"/>
      <c r="H7" s="44"/>
      <c r="I7" s="44"/>
      <c r="J7" s="14"/>
      <c r="L7" s="4" t="s">
        <v>45</v>
      </c>
      <c r="M7" s="13"/>
      <c r="N7" s="13"/>
      <c r="O7" s="13"/>
      <c r="P7" s="14"/>
      <c r="Q7" s="14"/>
    </row>
    <row r="8" spans="1:17" s="8" customFormat="1" ht="15" customHeight="1" x14ac:dyDescent="0.2">
      <c r="A8" s="93"/>
      <c r="B8" s="93"/>
      <c r="C8" s="30" t="s">
        <v>6</v>
      </c>
      <c r="D8" s="40" t="str">
        <f>IF(ISBLANK($C$3),"",VLOOKUP($C$3,[1]Proyectos!$A$1:$J$92,8,FALSE))</f>
        <v/>
      </c>
      <c r="E8" s="93"/>
      <c r="F8" s="95" t="s">
        <v>44</v>
      </c>
      <c r="G8" s="95"/>
      <c r="H8" s="44"/>
      <c r="I8" s="44"/>
      <c r="J8" s="14"/>
      <c r="L8" s="4" t="s">
        <v>41</v>
      </c>
      <c r="M8" s="13"/>
      <c r="N8" s="13"/>
      <c r="O8" s="13"/>
      <c r="P8" s="14"/>
      <c r="Q8" s="14"/>
    </row>
    <row r="9" spans="1:17" ht="15" customHeight="1" x14ac:dyDescent="0.2">
      <c r="A9" s="108"/>
      <c r="B9" s="109"/>
      <c r="C9" s="109"/>
      <c r="D9" s="109"/>
      <c r="E9" s="109"/>
      <c r="F9" s="109"/>
      <c r="G9" s="109"/>
      <c r="H9" s="109"/>
      <c r="I9" s="110"/>
      <c r="L9" s="4" t="s">
        <v>42</v>
      </c>
    </row>
    <row r="10" spans="1:17" ht="1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103"/>
      <c r="I10" s="103"/>
      <c r="L10" s="4" t="s">
        <v>43</v>
      </c>
    </row>
    <row r="11" spans="1:17" ht="15" customHeight="1" x14ac:dyDescent="0.2">
      <c r="A11" s="10" t="s">
        <v>8</v>
      </c>
      <c r="B11" s="45" t="s">
        <v>9</v>
      </c>
      <c r="C11" s="46"/>
      <c r="D11" s="46"/>
      <c r="E11" s="46"/>
      <c r="F11" s="47"/>
      <c r="G11" s="98">
        <f>IF(ISBLANK($C$3),0,VLOOKUP($C$3,[1]Proyectos!$A$1:$J$92,9,FALSE))</f>
        <v>0</v>
      </c>
      <c r="H11" s="98"/>
      <c r="I11" s="18"/>
    </row>
    <row r="12" spans="1:17" ht="15" customHeight="1" x14ac:dyDescent="0.2">
      <c r="A12" s="10" t="s">
        <v>10</v>
      </c>
      <c r="B12" s="90" t="s">
        <v>34</v>
      </c>
      <c r="C12" s="91"/>
      <c r="D12" s="91"/>
      <c r="E12" s="91"/>
      <c r="F12" s="92"/>
      <c r="G12" s="104"/>
      <c r="H12" s="104"/>
      <c r="I12" s="18"/>
    </row>
    <row r="13" spans="1:17" ht="15" customHeight="1" x14ac:dyDescent="0.2">
      <c r="A13" s="10" t="s">
        <v>11</v>
      </c>
      <c r="B13" s="45" t="s">
        <v>12</v>
      </c>
      <c r="C13" s="46"/>
      <c r="D13" s="46"/>
      <c r="E13" s="46"/>
      <c r="F13" s="47"/>
      <c r="G13" s="104"/>
      <c r="H13" s="104"/>
      <c r="I13" s="19"/>
    </row>
    <row r="14" spans="1:17" ht="15" customHeight="1" x14ac:dyDescent="0.2">
      <c r="A14" s="10" t="s">
        <v>18</v>
      </c>
      <c r="B14" s="90" t="s">
        <v>19</v>
      </c>
      <c r="C14" s="91"/>
      <c r="D14" s="91"/>
      <c r="E14" s="91"/>
      <c r="F14" s="92"/>
      <c r="G14" s="98">
        <f>G11-G12-G13</f>
        <v>0</v>
      </c>
      <c r="H14" s="98"/>
      <c r="I14" s="19" t="s">
        <v>20</v>
      </c>
    </row>
    <row r="15" spans="1:17" ht="15" customHeight="1" x14ac:dyDescent="0.2">
      <c r="A15" s="10"/>
      <c r="B15" s="45"/>
      <c r="C15" s="46"/>
      <c r="D15" s="46"/>
      <c r="E15" s="46"/>
      <c r="F15" s="47"/>
      <c r="G15" s="111"/>
      <c r="H15" s="112"/>
      <c r="I15" s="19"/>
    </row>
    <row r="16" spans="1:17" ht="15" customHeight="1" x14ac:dyDescent="0.2">
      <c r="A16" s="10" t="s">
        <v>13</v>
      </c>
      <c r="B16" s="116" t="s">
        <v>14</v>
      </c>
      <c r="C16" s="117"/>
      <c r="D16" s="117"/>
      <c r="E16" s="117"/>
      <c r="F16" s="118"/>
      <c r="G16" s="111"/>
      <c r="H16" s="112"/>
      <c r="I16" s="18"/>
      <c r="L16" s="5"/>
    </row>
    <row r="17" spans="1:17" ht="15" customHeight="1" x14ac:dyDescent="0.2">
      <c r="A17" s="10" t="s">
        <v>15</v>
      </c>
      <c r="B17" s="116" t="s">
        <v>16</v>
      </c>
      <c r="C17" s="117"/>
      <c r="D17" s="117"/>
      <c r="E17" s="117"/>
      <c r="F17" s="118"/>
      <c r="G17" s="98">
        <f>G13-G16</f>
        <v>0</v>
      </c>
      <c r="H17" s="98"/>
      <c r="I17" s="19" t="s">
        <v>17</v>
      </c>
    </row>
    <row r="18" spans="1:17" x14ac:dyDescent="0.2">
      <c r="A18" s="105"/>
      <c r="B18" s="106"/>
      <c r="C18" s="106"/>
      <c r="D18" s="106"/>
      <c r="E18" s="106"/>
      <c r="F18" s="106"/>
      <c r="G18" s="106"/>
      <c r="H18" s="106"/>
      <c r="I18" s="107"/>
    </row>
    <row r="19" spans="1:17" s="6" customFormat="1" ht="30" customHeight="1" x14ac:dyDescent="0.25">
      <c r="A19" s="85" t="s">
        <v>25</v>
      </c>
      <c r="B19" s="86"/>
      <c r="C19" s="86"/>
      <c r="D19" s="86"/>
      <c r="E19" s="86"/>
      <c r="F19" s="86"/>
      <c r="G19" s="86"/>
      <c r="H19" s="86"/>
      <c r="I19" s="99"/>
      <c r="J19" s="15"/>
      <c r="K19" s="15"/>
      <c r="L19" s="7"/>
      <c r="M19" s="15"/>
      <c r="N19" s="15"/>
      <c r="O19" s="15"/>
      <c r="P19" s="15"/>
      <c r="Q19" s="15"/>
    </row>
    <row r="20" spans="1:17" s="6" customFormat="1" ht="30" customHeight="1" thickBot="1" x14ac:dyDescent="0.25">
      <c r="A20" s="20" t="s">
        <v>35</v>
      </c>
      <c r="B20" s="58" t="s">
        <v>26</v>
      </c>
      <c r="C20" s="59"/>
      <c r="D20" s="20" t="s">
        <v>21</v>
      </c>
      <c r="E20" s="51" t="s">
        <v>22</v>
      </c>
      <c r="F20" s="49"/>
      <c r="G20" s="51" t="s">
        <v>23</v>
      </c>
      <c r="H20" s="49"/>
      <c r="I20" s="21" t="s">
        <v>24</v>
      </c>
      <c r="J20" s="15"/>
      <c r="K20" s="15"/>
      <c r="L20" s="4" t="s">
        <v>27</v>
      </c>
      <c r="M20" s="15"/>
      <c r="N20" s="15"/>
      <c r="O20" s="15"/>
      <c r="P20" s="15"/>
      <c r="Q20" s="15"/>
    </row>
    <row r="21" spans="1:17" ht="15" customHeight="1" x14ac:dyDescent="0.2">
      <c r="A21" s="73">
        <v>1</v>
      </c>
      <c r="B21" s="60"/>
      <c r="C21" s="61"/>
      <c r="D21" s="24"/>
      <c r="E21" s="75"/>
      <c r="F21" s="76"/>
      <c r="G21" s="60"/>
      <c r="H21" s="61"/>
      <c r="I21" s="25"/>
      <c r="L21" s="4" t="s">
        <v>28</v>
      </c>
    </row>
    <row r="22" spans="1:17" ht="15" customHeight="1" x14ac:dyDescent="0.2">
      <c r="A22" s="72"/>
      <c r="B22" s="62"/>
      <c r="C22" s="63"/>
      <c r="D22" s="1"/>
      <c r="E22" s="66"/>
      <c r="F22" s="67"/>
      <c r="G22" s="62"/>
      <c r="H22" s="63"/>
      <c r="I22" s="9"/>
      <c r="L22" s="4" t="s">
        <v>37</v>
      </c>
    </row>
    <row r="23" spans="1:17" ht="15" customHeight="1" thickBot="1" x14ac:dyDescent="0.25">
      <c r="A23" s="74"/>
      <c r="B23" s="64"/>
      <c r="C23" s="65"/>
      <c r="D23" s="26"/>
      <c r="E23" s="77"/>
      <c r="F23" s="78"/>
      <c r="G23" s="64"/>
      <c r="H23" s="65"/>
      <c r="I23" s="27"/>
      <c r="L23" s="4" t="s">
        <v>38</v>
      </c>
    </row>
    <row r="24" spans="1:17" ht="15" customHeight="1" x14ac:dyDescent="0.2">
      <c r="A24" s="72">
        <v>2</v>
      </c>
      <c r="B24" s="60"/>
      <c r="C24" s="61"/>
      <c r="D24" s="17"/>
      <c r="E24" s="66"/>
      <c r="F24" s="67"/>
      <c r="G24" s="68"/>
      <c r="H24" s="69"/>
      <c r="I24" s="23"/>
    </row>
    <row r="25" spans="1:17" ht="15" customHeight="1" x14ac:dyDescent="0.2">
      <c r="A25" s="72"/>
      <c r="B25" s="62"/>
      <c r="C25" s="63"/>
      <c r="D25" s="1"/>
      <c r="E25" s="66"/>
      <c r="F25" s="67"/>
      <c r="G25" s="62"/>
      <c r="H25" s="63"/>
      <c r="I25" s="9"/>
    </row>
    <row r="26" spans="1:17" ht="15" customHeight="1" thickBot="1" x14ac:dyDescent="0.25">
      <c r="A26" s="72"/>
      <c r="B26" s="64"/>
      <c r="C26" s="65"/>
      <c r="D26" s="16"/>
      <c r="E26" s="66"/>
      <c r="F26" s="67"/>
      <c r="G26" s="70"/>
      <c r="H26" s="71"/>
      <c r="I26" s="22"/>
    </row>
    <row r="27" spans="1:17" ht="15" customHeight="1" x14ac:dyDescent="0.2">
      <c r="A27" s="73">
        <v>3</v>
      </c>
      <c r="B27" s="60"/>
      <c r="C27" s="61"/>
      <c r="D27" s="24"/>
      <c r="E27" s="75"/>
      <c r="F27" s="76"/>
      <c r="G27" s="60"/>
      <c r="H27" s="61"/>
      <c r="I27" s="25"/>
    </row>
    <row r="28" spans="1:17" ht="15" customHeight="1" x14ac:dyDescent="0.2">
      <c r="A28" s="72"/>
      <c r="B28" s="62"/>
      <c r="C28" s="63"/>
      <c r="D28" s="1"/>
      <c r="E28" s="66"/>
      <c r="F28" s="67"/>
      <c r="G28" s="62"/>
      <c r="H28" s="63"/>
      <c r="I28" s="9"/>
    </row>
    <row r="29" spans="1:17" ht="15" customHeight="1" thickBot="1" x14ac:dyDescent="0.25">
      <c r="A29" s="74"/>
      <c r="B29" s="64"/>
      <c r="C29" s="65"/>
      <c r="D29" s="26"/>
      <c r="E29" s="77"/>
      <c r="F29" s="78"/>
      <c r="G29" s="64"/>
      <c r="H29" s="65"/>
      <c r="I29" s="27"/>
    </row>
    <row r="30" spans="1:17" ht="15" customHeight="1" x14ac:dyDescent="0.2">
      <c r="A30" s="72">
        <v>4</v>
      </c>
      <c r="B30" s="60"/>
      <c r="C30" s="61"/>
      <c r="D30" s="17"/>
      <c r="E30" s="66"/>
      <c r="F30" s="67"/>
      <c r="G30" s="68"/>
      <c r="H30" s="69"/>
      <c r="I30" s="23"/>
    </row>
    <row r="31" spans="1:17" ht="15" customHeight="1" x14ac:dyDescent="0.2">
      <c r="A31" s="72"/>
      <c r="B31" s="62"/>
      <c r="C31" s="63"/>
      <c r="D31" s="1"/>
      <c r="E31" s="66"/>
      <c r="F31" s="67"/>
      <c r="G31" s="62"/>
      <c r="H31" s="63"/>
      <c r="I31" s="9"/>
    </row>
    <row r="32" spans="1:17" ht="15" customHeight="1" thickBot="1" x14ac:dyDescent="0.25">
      <c r="A32" s="72"/>
      <c r="B32" s="64"/>
      <c r="C32" s="65"/>
      <c r="D32" s="16"/>
      <c r="E32" s="66"/>
      <c r="F32" s="67"/>
      <c r="G32" s="70"/>
      <c r="H32" s="71"/>
      <c r="I32" s="22"/>
    </row>
    <row r="33" spans="1:17" ht="15" customHeight="1" x14ac:dyDescent="0.2">
      <c r="A33" s="73">
        <v>5</v>
      </c>
      <c r="B33" s="60"/>
      <c r="C33" s="61"/>
      <c r="D33" s="24"/>
      <c r="E33" s="75"/>
      <c r="F33" s="76"/>
      <c r="G33" s="60"/>
      <c r="H33" s="61"/>
      <c r="I33" s="25"/>
    </row>
    <row r="34" spans="1:17" ht="15" customHeight="1" x14ac:dyDescent="0.2">
      <c r="A34" s="72"/>
      <c r="B34" s="62"/>
      <c r="C34" s="63"/>
      <c r="D34" s="1"/>
      <c r="E34" s="66"/>
      <c r="F34" s="67"/>
      <c r="G34" s="62"/>
      <c r="H34" s="63"/>
      <c r="I34" s="9"/>
    </row>
    <row r="35" spans="1:17" ht="15" customHeight="1" thickBot="1" x14ac:dyDescent="0.25">
      <c r="A35" s="74"/>
      <c r="B35" s="64"/>
      <c r="C35" s="65"/>
      <c r="D35" s="26"/>
      <c r="E35" s="77"/>
      <c r="F35" s="78"/>
      <c r="G35" s="64"/>
      <c r="H35" s="65"/>
      <c r="I35" s="27"/>
    </row>
    <row r="36" spans="1:17" ht="15" customHeight="1" x14ac:dyDescent="0.2">
      <c r="A36" s="73">
        <v>6</v>
      </c>
      <c r="B36" s="60"/>
      <c r="C36" s="61"/>
      <c r="D36" s="24"/>
      <c r="E36" s="75"/>
      <c r="F36" s="76"/>
      <c r="G36" s="60"/>
      <c r="H36" s="61"/>
      <c r="I36" s="25"/>
    </row>
    <row r="37" spans="1:17" ht="15" customHeight="1" x14ac:dyDescent="0.2">
      <c r="A37" s="72"/>
      <c r="B37" s="62"/>
      <c r="C37" s="63"/>
      <c r="D37" s="1"/>
      <c r="E37" s="66"/>
      <c r="F37" s="67"/>
      <c r="G37" s="62"/>
      <c r="H37" s="63"/>
      <c r="I37" s="9"/>
    </row>
    <row r="38" spans="1:17" ht="15" customHeight="1" thickBot="1" x14ac:dyDescent="0.25">
      <c r="A38" s="74"/>
      <c r="B38" s="64"/>
      <c r="C38" s="65"/>
      <c r="D38" s="26"/>
      <c r="E38" s="77"/>
      <c r="F38" s="78"/>
      <c r="G38" s="64"/>
      <c r="H38" s="65"/>
      <c r="I38" s="27"/>
    </row>
    <row r="39" spans="1:17" ht="30" customHeight="1" x14ac:dyDescent="0.2">
      <c r="A39" s="42" t="s">
        <v>36</v>
      </c>
      <c r="B39" s="43"/>
      <c r="C39" s="43"/>
      <c r="D39" s="43"/>
      <c r="E39" s="43"/>
      <c r="F39" s="43"/>
      <c r="G39" s="43"/>
      <c r="H39" s="43"/>
      <c r="I39" s="39">
        <f>MIN(I21,I22,I23)+MIN(I24,I25,I26)+MIN(I27,I28,I29)+MIN(I30,I31,I32)+MIN(I33,I34,I35)+MIN(I36,I37,I38)</f>
        <v>0</v>
      </c>
    </row>
    <row r="40" spans="1:17" ht="15" customHeight="1" x14ac:dyDescent="0.2">
      <c r="A40" s="68" t="s">
        <v>48</v>
      </c>
      <c r="B40" s="115"/>
      <c r="C40" s="115"/>
      <c r="D40" s="115"/>
      <c r="E40" s="115"/>
      <c r="F40" s="115"/>
      <c r="G40" s="115"/>
      <c r="H40" s="115"/>
      <c r="I40" s="69"/>
      <c r="L40" s="13"/>
      <c r="Q40" s="3"/>
    </row>
    <row r="41" spans="1:17" ht="13.5" customHeight="1" x14ac:dyDescent="0.2">
      <c r="A41" s="36"/>
      <c r="B41" s="33"/>
      <c r="C41" s="33"/>
      <c r="D41" s="33"/>
      <c r="E41" s="52"/>
      <c r="F41" s="52"/>
      <c r="G41" s="52"/>
      <c r="H41" s="52"/>
      <c r="I41" s="53"/>
    </row>
    <row r="42" spans="1:17" x14ac:dyDescent="0.2">
      <c r="A42" s="37"/>
      <c r="B42" s="34"/>
      <c r="C42" s="34"/>
      <c r="D42" s="34"/>
      <c r="E42" s="54"/>
      <c r="F42" s="54"/>
      <c r="G42" s="54"/>
      <c r="H42" s="54"/>
      <c r="I42" s="55"/>
    </row>
    <row r="43" spans="1:17" x14ac:dyDescent="0.2">
      <c r="A43" s="37"/>
      <c r="B43" s="34"/>
      <c r="C43" s="34"/>
      <c r="D43" s="34"/>
      <c r="E43" s="54"/>
      <c r="F43" s="54"/>
      <c r="G43" s="54"/>
      <c r="H43" s="54"/>
      <c r="I43" s="55"/>
    </row>
    <row r="44" spans="1:17" x14ac:dyDescent="0.2">
      <c r="A44" s="37"/>
      <c r="B44" s="34"/>
      <c r="C44" s="34"/>
      <c r="D44" s="34"/>
      <c r="E44" s="54"/>
      <c r="F44" s="54"/>
      <c r="G44" s="54"/>
      <c r="H44" s="54"/>
      <c r="I44" s="55"/>
    </row>
    <row r="45" spans="1:17" x14ac:dyDescent="0.2">
      <c r="A45" s="37"/>
      <c r="B45" s="34"/>
      <c r="C45" s="34"/>
      <c r="D45" s="34"/>
      <c r="E45" s="54"/>
      <c r="F45" s="54"/>
      <c r="G45" s="54"/>
      <c r="H45" s="54"/>
      <c r="I45" s="55"/>
    </row>
    <row r="46" spans="1:17" x14ac:dyDescent="0.2">
      <c r="A46" s="37"/>
      <c r="B46" s="34"/>
      <c r="C46" s="34"/>
      <c r="D46" s="34"/>
      <c r="E46" s="54"/>
      <c r="F46" s="54"/>
      <c r="G46" s="54"/>
      <c r="H46" s="54"/>
      <c r="I46" s="55"/>
    </row>
    <row r="47" spans="1:17" x14ac:dyDescent="0.2">
      <c r="A47" s="37"/>
      <c r="B47" s="34"/>
      <c r="C47" s="34"/>
      <c r="D47" s="34"/>
      <c r="E47" s="54"/>
      <c r="F47" s="54"/>
      <c r="G47" s="54"/>
      <c r="H47" s="54"/>
      <c r="I47" s="55"/>
    </row>
    <row r="48" spans="1:17" x14ac:dyDescent="0.2">
      <c r="A48" s="37"/>
      <c r="B48" s="34"/>
      <c r="C48" s="34"/>
      <c r="D48" s="34"/>
      <c r="E48" s="54"/>
      <c r="F48" s="54"/>
      <c r="G48" s="54"/>
      <c r="H48" s="54"/>
      <c r="I48" s="55"/>
    </row>
    <row r="49" spans="1:9" x14ac:dyDescent="0.2">
      <c r="A49" s="38"/>
      <c r="B49" s="35"/>
      <c r="C49" s="35"/>
      <c r="D49" s="35"/>
      <c r="E49" s="56"/>
      <c r="F49" s="56"/>
      <c r="G49" s="56"/>
      <c r="H49" s="56"/>
      <c r="I49" s="57"/>
    </row>
    <row r="50" spans="1:9" ht="15" customHeight="1" x14ac:dyDescent="0.2">
      <c r="A50" s="51" t="s">
        <v>46</v>
      </c>
      <c r="B50" s="48"/>
      <c r="C50" s="48"/>
      <c r="D50" s="48"/>
      <c r="E50" s="48" t="s">
        <v>47</v>
      </c>
      <c r="F50" s="48"/>
      <c r="G50" s="48"/>
      <c r="H50" s="48"/>
      <c r="I50" s="49"/>
    </row>
    <row r="51" spans="1:9" ht="12.75" customHeight="1" x14ac:dyDescent="0.2">
      <c r="A51" s="42"/>
      <c r="B51" s="43"/>
      <c r="C51" s="43"/>
      <c r="D51" s="43"/>
      <c r="E51" s="43"/>
      <c r="F51" s="43"/>
      <c r="G51" s="43"/>
      <c r="H51" s="43"/>
      <c r="I51" s="50"/>
    </row>
    <row r="52" spans="1:9" x14ac:dyDescent="0.2">
      <c r="A52" s="11"/>
      <c r="B52" s="11"/>
      <c r="C52" s="2"/>
      <c r="D52" s="2"/>
      <c r="E52" s="2"/>
      <c r="F52" s="2"/>
      <c r="G52" s="2"/>
      <c r="H52" s="2"/>
      <c r="I52" s="2"/>
    </row>
  </sheetData>
  <sheetProtection insertRows="0" autoFilter="0"/>
  <protectedRanges>
    <protectedRange sqref="A21:I38" name="Carga"/>
    <protectedRange sqref="C3" name="Codigo"/>
    <protectedRange sqref="H6:I8" name="Solicitud"/>
    <protectedRange sqref="G12:H12" name="Compras realizadas por UNNOBA"/>
    <protectedRange sqref="G13" name="Adelantos otorgados a la fecha"/>
    <protectedRange sqref="G16" name="Monto de rendiciones aprobadas"/>
  </protectedRanges>
  <mergeCells count="80">
    <mergeCell ref="G30:H32"/>
    <mergeCell ref="G20:H20"/>
    <mergeCell ref="B14:F14"/>
    <mergeCell ref="A40:I40"/>
    <mergeCell ref="E20:F20"/>
    <mergeCell ref="B15:F15"/>
    <mergeCell ref="B16:F16"/>
    <mergeCell ref="B17:F17"/>
    <mergeCell ref="A36:A38"/>
    <mergeCell ref="E21:F23"/>
    <mergeCell ref="E36:F38"/>
    <mergeCell ref="G36:H38"/>
    <mergeCell ref="A27:A29"/>
    <mergeCell ref="E27:F29"/>
    <mergeCell ref="G27:H29"/>
    <mergeCell ref="B37:C37"/>
    <mergeCell ref="B38:C38"/>
    <mergeCell ref="A1:I1"/>
    <mergeCell ref="A2:I2"/>
    <mergeCell ref="A10:I10"/>
    <mergeCell ref="A19:I19"/>
    <mergeCell ref="G12:H12"/>
    <mergeCell ref="A18:I18"/>
    <mergeCell ref="A9:I9"/>
    <mergeCell ref="G15:H15"/>
    <mergeCell ref="G13:H13"/>
    <mergeCell ref="A4:B4"/>
    <mergeCell ref="A5:B5"/>
    <mergeCell ref="C5:D5"/>
    <mergeCell ref="G14:H14"/>
    <mergeCell ref="G16:H16"/>
    <mergeCell ref="G17:H17"/>
    <mergeCell ref="F5:I5"/>
    <mergeCell ref="C4:I4"/>
    <mergeCell ref="A3:B3"/>
    <mergeCell ref="E3:G3"/>
    <mergeCell ref="B34:C34"/>
    <mergeCell ref="B12:F12"/>
    <mergeCell ref="B13:F13"/>
    <mergeCell ref="E6:E8"/>
    <mergeCell ref="F6:G6"/>
    <mergeCell ref="F7:G7"/>
    <mergeCell ref="F8:G8"/>
    <mergeCell ref="A6:B8"/>
    <mergeCell ref="C7:D7"/>
    <mergeCell ref="G11:H11"/>
    <mergeCell ref="H6:I6"/>
    <mergeCell ref="H7:I7"/>
    <mergeCell ref="E24:F26"/>
    <mergeCell ref="B35:C35"/>
    <mergeCell ref="G21:H23"/>
    <mergeCell ref="G24:H26"/>
    <mergeCell ref="A24:A26"/>
    <mergeCell ref="B31:C31"/>
    <mergeCell ref="B32:C32"/>
    <mergeCell ref="A30:A32"/>
    <mergeCell ref="E30:F32"/>
    <mergeCell ref="B33:C33"/>
    <mergeCell ref="A21:A23"/>
    <mergeCell ref="G33:H35"/>
    <mergeCell ref="A33:A35"/>
    <mergeCell ref="B29:C29"/>
    <mergeCell ref="B30:C30"/>
    <mergeCell ref="E33:F35"/>
    <mergeCell ref="A39:H39"/>
    <mergeCell ref="H8:I8"/>
    <mergeCell ref="B11:F11"/>
    <mergeCell ref="E50:I51"/>
    <mergeCell ref="A50:D51"/>
    <mergeCell ref="E41:I4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6:C36"/>
  </mergeCells>
  <dataValidations count="13">
    <dataValidation type="decimal" allowBlank="1" showInputMessage="1" showErrorMessage="1" errorTitle="Error" error="Ingrese el importe correctamente, no pudiendo superar el monto del subsidio otorgado" sqref="G13">
      <formula1>0</formula1>
      <formula2>G11</formula2>
    </dataValidation>
    <dataValidation type="decimal" allowBlank="1" showInputMessage="1" showErrorMessage="1" errorTitle="Error" error="Ingrese el importe correctamente, no pudiendo superar el monto del subsidio otorgado" sqref="G12">
      <formula1>0</formula1>
      <formula2>G11</formula2>
    </dataValidation>
    <dataValidation type="list" showInputMessage="1" showErrorMessage="1" sqref="G33 G36 G30 G27 G24">
      <formula1>$L$19:$L$39</formula1>
    </dataValidation>
    <dataValidation type="textLength" errorStyle="warning" allowBlank="1" errorTitle="Error columna" error="Debe ingresar los montos en la columna E" promptTitle="Error Columna E" prompt="Debe ingresar los montos en la Columna E" sqref="I14:I15">
      <formula1>0</formula1>
      <formula2>0</formula2>
    </dataValidation>
    <dataValidation type="textLength" operator="equal" allowBlank="1" showInputMessage="1" showErrorMessage="1" errorTitle="Error en monto de las rendicione" error="Ingrese importe en celda F18" sqref="G16">
      <formula1>0</formula1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I13">
      <formula1>0</formula1>
      <formula2>0</formula2>
    </dataValidation>
    <dataValidation type="textLength" allowBlank="1" showInputMessage="1" showErrorMessage="1" errorTitle="Error columna" error="Debe ingresar los montos en la columna F" promptTitle="Adelantos pagados a la fecha" prompt="Ingrese en Columna F - Fila 17 el total ejecutado a través de compras y contrataciones abonadas por la UNNOBA a la fecha." sqref="I12">
      <formula1>0</formula1>
      <formula2>0</formula2>
    </dataValidation>
    <dataValidation type="textLength" allowBlank="1" showInputMessage="1" showErrorMessage="1" errorTitle="Error columna" error="Debe ingresar los montos en la columna F" promptTitle="Monto del subsidio" sqref="I11">
      <formula1>0</formula1>
      <formula2>0</formula2>
    </dataValidation>
    <dataValidation type="textLength" errorStyle="warning" allowBlank="1" showInputMessage="1" showErrorMessage="1" errorTitle="Error columna" error="Debe ingresar los montos en la columna F" promptTitle="Error Columna F" prompt="Debe ingresar los montos en la Columna F" sqref="I16:I17">
      <formula1>0</formula1>
      <formula2>0</formula2>
    </dataValidation>
    <dataValidation type="list" showInputMessage="1" showErrorMessage="1" sqref="G21:H23">
      <formula1>$L$19:$L$23</formula1>
    </dataValidation>
    <dataValidation type="textLength" operator="equal" allowBlank="1" showDropDown="1" showInputMessage="1" showErrorMessage="1" error="Código incorroecto o inexesitente" promptTitle="Código" prompt="Ingrese el código o N° de expediente del proyecto, utilizando el siguiente formato: &quot;xxxx/xxxx&quot;; ejemplo: 0683/2017" sqref="C3">
      <formula1>9</formula1>
    </dataValidation>
    <dataValidation type="list" allowBlank="1" showInputMessage="1" showErrorMessage="1" sqref="H8:I8">
      <formula1>$L$6:$L$10</formula1>
    </dataValidation>
    <dataValidation allowBlank="1" showInputMessage="1" showErrorMessage="1" errorTitle="Error" error="El importe se calcula automáticamente en celda F19" sqref="G17:H17"/>
  </dataValidations>
  <pageMargins left="0.31496062992125984" right="0.11811023622047245" top="0.55118110236220474" bottom="0.15748031496062992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Bienes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3</cp:lastModifiedBy>
  <cp:lastPrinted>2017-02-22T12:53:49Z</cp:lastPrinted>
  <dcterms:created xsi:type="dcterms:W3CDTF">2016-10-28T13:29:42Z</dcterms:created>
  <dcterms:modified xsi:type="dcterms:W3CDTF">2018-06-11T13:18:02Z</dcterms:modified>
</cp:coreProperties>
</file>