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" i="1" l="1"/>
  <c r="C4" i="1"/>
  <c r="D7" i="1"/>
  <c r="F10" i="1" l="1"/>
  <c r="D6" i="1"/>
  <c r="F5" i="1"/>
  <c r="H3" i="1"/>
  <c r="E3" i="1"/>
  <c r="F16" i="1" l="1"/>
  <c r="H38" i="1" l="1"/>
  <c r="F13" i="1" l="1"/>
</calcChain>
</file>

<file path=xl/sharedStrings.xml><?xml version="1.0" encoding="utf-8"?>
<sst xmlns="http://schemas.openxmlformats.org/spreadsheetml/2006/main" count="66" uniqueCount="66">
  <si>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</si>
  <si>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</si>
  <si>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</si>
  <si>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</si>
  <si>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</si>
  <si>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</si>
  <si>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</si>
  <si>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</si>
  <si>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</si>
  <si>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</si>
  <si>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</si>
  <si>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</si>
  <si>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</si>
  <si>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</si>
  <si>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</si>
  <si>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</si>
  <si>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</si>
  <si>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</si>
  <si>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</si>
  <si>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</si>
  <si>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</si>
  <si>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ANEXO III</t>
  </si>
  <si>
    <t>CUIT</t>
  </si>
  <si>
    <t>Bien o Servicio</t>
  </si>
  <si>
    <t>Rubro</t>
  </si>
  <si>
    <t>Importe</t>
  </si>
  <si>
    <t>Bienes o servicios requeridos</t>
  </si>
  <si>
    <t>Proveedor Sugerido</t>
  </si>
  <si>
    <t>ET</t>
  </si>
  <si>
    <t>CITNOBA</t>
  </si>
  <si>
    <t>ITT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</si>
  <si>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</si>
  <si>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</si>
  <si>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</si>
  <si>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</si>
  <si>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</si>
  <si>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</si>
  <si>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</si>
  <si>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</si>
  <si>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</si>
  <si>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</si>
  <si>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</si>
  <si>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</si>
  <si>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Bienes de Consumo</t>
  </si>
  <si>
    <t>Servicios no personales</t>
  </si>
  <si>
    <t>FIRMA Y ACLARACIÓN | AGENTE</t>
  </si>
  <si>
    <t>FIRMA Y ACLARACIÓN | SIDT</t>
  </si>
  <si>
    <t>CÓDIGO:</t>
  </si>
  <si>
    <t>U.A.:</t>
  </si>
  <si>
    <t>Número:</t>
  </si>
  <si>
    <t>Fecha:</t>
  </si>
  <si>
    <t>SOLICITUD</t>
  </si>
  <si>
    <t>COMPRAS Y CONTRATACIONES REALIZADAS POR LA UNNOBA A LA FECHA</t>
  </si>
  <si>
    <t>Item</t>
  </si>
  <si>
    <r>
      <t xml:space="preserve">TOTAL  </t>
    </r>
    <r>
      <rPr>
        <i/>
        <sz val="10"/>
        <color theme="1"/>
        <rFont val="Calibri"/>
        <family val="2"/>
        <scheme val="minor"/>
      </rPr>
      <t>(suma del mínimo importe de cada item)</t>
    </r>
  </si>
  <si>
    <t>Bienes de Capital</t>
  </si>
  <si>
    <t>Transferencias</t>
  </si>
  <si>
    <t>SPU VT Agregando Valor 2016</t>
  </si>
  <si>
    <t>CIC PIT-AP-BA 2016</t>
  </si>
  <si>
    <t>SPU VT Sábato 2015</t>
  </si>
  <si>
    <t>SPU Coop. y Econo Social 2016</t>
  </si>
  <si>
    <t>ECANA</t>
  </si>
  <si>
    <t>ECEJJ</t>
  </si>
  <si>
    <t>IADH</t>
  </si>
  <si>
    <t>* Recuerde acompañar los presupuestos de los bienes o servicios requeridos, junto con esta Solicitud</t>
  </si>
  <si>
    <t>SOLICITUD DE BIENES 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</si>
</sst>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0" borderId="11" xfId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3" borderId="12" xfId="1" applyFont="1" applyFill="1" applyBorder="1" applyAlignment="1">
      <alignment vertical="center"/>
    </xf>
    <xf numFmtId="164" fontId="5" fillId="3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3" xfId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164" fontId="6" fillId="0" borderId="5" xfId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21" xfId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7" xfId="1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14" fontId="6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1" applyFont="1" applyBorder="1" applyAlignment="1" applyProtection="1">
      <alignment vertical="center" wrapText="1"/>
      <protection hidden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164" fontId="6" fillId="0" borderId="12" xfId="1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/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/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/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/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/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/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/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/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/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/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/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/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/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/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/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/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/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/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Martín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>
            <v>43348</v>
          </cell>
          <cell r="H57">
            <v>43712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>
            <v>43348</v>
          </cell>
          <cell r="H58">
            <v>43712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D59"/>
          <cell r="E59" t="str">
            <v>SPU  VT Agregando Valor 2017</v>
          </cell>
          <cell r="F59" t="str">
            <v>SIDT</v>
          </cell>
          <cell r="G59">
            <v>43348</v>
          </cell>
          <cell r="H59">
            <v>43712</v>
          </cell>
          <cell r="I59">
            <v>146000</v>
          </cell>
          <cell r="J59">
            <v>146000</v>
          </cell>
        </row>
        <row r="60">
          <cell r="A60" t="str">
            <v>0622/2018</v>
          </cell>
          <cell r="B60" t="str">
            <v>Desarrollo de máquina - herramienta flouning para la rectificación de rodillos quebradores de cereales</v>
          </cell>
          <cell r="C60" t="str">
            <v>Ho, Facundo</v>
          </cell>
          <cell r="D60"/>
          <cell r="E60" t="str">
            <v>SPU VT Agregando Valor 2017</v>
          </cell>
          <cell r="F60" t="str">
            <v>SIDT</v>
          </cell>
          <cell r="G60">
            <v>43348</v>
          </cell>
          <cell r="H60">
            <v>43712</v>
          </cell>
          <cell r="I60">
            <v>84900</v>
          </cell>
          <cell r="J60">
            <v>84900</v>
          </cell>
        </row>
        <row r="61">
          <cell r="A61" t="str">
            <v>0612/2018</v>
          </cell>
          <cell r="B61" t="str">
            <v>Semáforos solares</v>
          </cell>
          <cell r="C61" t="str">
            <v>Busso, Mauricio</v>
          </cell>
          <cell r="D61"/>
          <cell r="E61" t="str">
            <v>SPU VT Agregando Valor 2017</v>
          </cell>
          <cell r="F61" t="str">
            <v>SIDT</v>
          </cell>
          <cell r="G61">
            <v>43348</v>
          </cell>
          <cell r="H61">
            <v>43712</v>
          </cell>
          <cell r="I61">
            <v>149580</v>
          </cell>
          <cell r="J61">
            <v>149580</v>
          </cell>
        </row>
        <row r="62">
          <cell r="A62" t="str">
            <v>0419/2018</v>
          </cell>
          <cell r="B62" t="str">
            <v>Modelo de Balance Social aplicable a cooperativas de servicios publicos</v>
          </cell>
          <cell r="C62" t="str">
            <v>Saenz, Mariana</v>
          </cell>
          <cell r="D62"/>
          <cell r="E62" t="str">
            <v>SPU Cooperativismo 2017</v>
          </cell>
          <cell r="F62" t="str">
            <v>SIDT</v>
          </cell>
          <cell r="G62">
            <v>43242</v>
          </cell>
          <cell r="H62">
            <v>43606</v>
          </cell>
          <cell r="I62">
            <v>210100</v>
          </cell>
          <cell r="J62">
            <v>200100</v>
          </cell>
        </row>
        <row r="63">
          <cell r="A63" t="str">
            <v>1338/2018</v>
          </cell>
          <cell r="B63" t="str">
            <v>Evaluación y propuestas de mejoras para los servicios sanitarios en cooperativas de la provincia de
Buenos Aires</v>
          </cell>
          <cell r="C63" t="str">
            <v>Kruse, Eduardo</v>
          </cell>
          <cell r="D63"/>
          <cell r="E63" t="str">
            <v>SPU Cooperativismo 2017</v>
          </cell>
          <cell r="F63" t="str">
            <v>SIDT</v>
          </cell>
          <cell r="G63">
            <v>43215</v>
          </cell>
          <cell r="H63">
            <v>43579</v>
          </cell>
          <cell r="I63">
            <v>1942172</v>
          </cell>
          <cell r="J63">
            <v>1942172</v>
          </cell>
        </row>
        <row r="64">
          <cell r="A64" t="str">
            <v>0583/2018</v>
          </cell>
          <cell r="B64" t="str">
            <v>Energía a partir de biomasa</v>
          </cell>
          <cell r="C64" t="str">
            <v>Castillo, María José</v>
          </cell>
          <cell r="D64"/>
          <cell r="E64" t="str">
            <v>SPU Universidad y Desarrollo 2017</v>
          </cell>
          <cell r="F64" t="str">
            <v>SIDT</v>
          </cell>
          <cell r="G64">
            <v>43255</v>
          </cell>
          <cell r="H64">
            <v>43620</v>
          </cell>
          <cell r="I64">
            <v>1432390</v>
          </cell>
          <cell r="J64">
            <v>1432390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D65"/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D66"/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D67"/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D68"/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D69"/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D71"/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D72"/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D76"/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D77"/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D78"/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D86"/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  <cell r="J88"/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  <cell r="J89"/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  <cell r="J90"/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  <cell r="J91"/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  <cell r="J92"/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D93"/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  <cell r="J93"/>
        </row>
        <row r="94">
          <cell r="A94" t="str">
            <v>1905/2018</v>
          </cell>
          <cell r="B94" t="str">
            <v>Validación de frasco y medio de hemocultivo para equipo en desarrollo por la firma Biomen Technology S.A. contra viales existentes de equipos del mercado</v>
          </cell>
          <cell r="C94" t="str">
            <v>García Ricardo</v>
          </cell>
          <cell r="D94" t="str">
            <v>Menéndez, Juan Francisco</v>
          </cell>
          <cell r="E94" t="str">
            <v>PRITT 2018</v>
          </cell>
          <cell r="F94" t="str">
            <v>SIDT</v>
          </cell>
          <cell r="G94"/>
          <cell r="H94"/>
          <cell r="I94">
            <v>252000</v>
          </cell>
          <cell r="J94"/>
        </row>
        <row r="95">
          <cell r="A95" t="str">
            <v>2366/2015</v>
          </cell>
          <cell r="B95" t="str">
            <v>Determinación genética de caracteres de interes para el desarrollo de ideotipos de maíz destinados a la producción de bioetanol</v>
          </cell>
          <cell r="C95" t="str">
            <v>Eyherabide, Guillermo</v>
          </cell>
          <cell r="D95"/>
          <cell r="E95" t="str">
            <v>PDTS N°4</v>
          </cell>
          <cell r="F95" t="str">
            <v>SIDT</v>
          </cell>
          <cell r="G95">
            <v>42348</v>
          </cell>
          <cell r="H95">
            <v>43444</v>
          </cell>
          <cell r="I95">
            <v>200000</v>
          </cell>
          <cell r="J95"/>
        </row>
        <row r="96">
          <cell r="A96" t="str">
            <v>0711/2018</v>
          </cell>
          <cell r="B96" t="str">
            <v>Biodiesel</v>
          </cell>
          <cell r="C96" t="str">
            <v>Cascardo, Juan Agustín</v>
          </cell>
          <cell r="D96"/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  <cell r="J96"/>
        </row>
        <row r="97">
          <cell r="A97" t="str">
            <v>0777/2018</v>
          </cell>
          <cell r="B97" t="str">
            <v>Aceite de pecan</v>
          </cell>
          <cell r="C97" t="str">
            <v xml:space="preserve">Cavo, Fernando </v>
          </cell>
          <cell r="D97"/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  <cell r="J97"/>
        </row>
        <row r="98">
          <cell r="A98" t="str">
            <v>0862/2018</v>
          </cell>
          <cell r="B98" t="str">
            <v>Fixionaria</v>
          </cell>
          <cell r="C98" t="str">
            <v>Giannon, Georgina</v>
          </cell>
          <cell r="D98"/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  <cell r="J98"/>
        </row>
        <row r="99">
          <cell r="A99" t="str">
            <v>0783/2018</v>
          </cell>
          <cell r="B99" t="str">
            <v>Sistema de gestión web</v>
          </cell>
          <cell r="C99" t="str">
            <v>Gimenez, Juan Pablo</v>
          </cell>
          <cell r="D99"/>
          <cell r="E99" t="str">
            <v>Jovenes Emprendedores 2018</v>
          </cell>
          <cell r="F99" t="str">
            <v>SIDT</v>
          </cell>
          <cell r="G99">
            <v>43282</v>
          </cell>
          <cell r="H99">
            <v>43646</v>
          </cell>
          <cell r="I99">
            <v>30000</v>
          </cell>
          <cell r="J99"/>
        </row>
        <row r="100">
          <cell r="A100" t="str">
            <v>0790/2018</v>
          </cell>
          <cell r="B100" t="str">
            <v>Lencería</v>
          </cell>
          <cell r="C100" t="str">
            <v>Ramos, María Paula</v>
          </cell>
          <cell r="D100"/>
          <cell r="E100" t="str">
            <v>Jovenes Emprendedores 2018</v>
          </cell>
          <cell r="F100" t="str">
            <v>SIDT</v>
          </cell>
          <cell r="G100">
            <v>43282</v>
          </cell>
          <cell r="H100">
            <v>43646</v>
          </cell>
          <cell r="I100">
            <v>30000</v>
          </cell>
          <cell r="J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  <cell r="J10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topLeftCell="A40" workbookViewId="0">
      <selection activeCell="C5" sqref="C5:D5"/>
    </sheetView>
  </sheetViews>
  <sheetFormatPr baseColWidth="10" defaultRowHeight="12.75" x14ac:dyDescent="0.2"/>
  <cols>
    <col min="1" max="1" width="5.140625" style="17" customWidth="1"/>
    <col min="2" max="2" width="18.140625" style="3" customWidth="1"/>
    <col min="3" max="3" width="13" style="3" customWidth="1"/>
    <col min="4" max="4" width="14.85546875" style="3" bestFit="1" customWidth="1"/>
    <col min="5" max="5" width="14.7109375" style="3" customWidth="1"/>
    <col min="6" max="6" width="10.42578125" style="3" customWidth="1"/>
    <col min="7" max="7" width="8.42578125" style="3" customWidth="1"/>
    <col min="8" max="8" width="13" style="3" customWidth="1"/>
    <col min="9" max="9" width="11.42578125" style="18"/>
    <col min="10" max="12" width="11" style="18"/>
    <col min="13" max="16" width="11.42578125" style="18"/>
    <col min="17" max="16384" width="11.42578125" style="3"/>
  </cols>
  <sheetData>
    <row r="1" spans="1:16" x14ac:dyDescent="0.2">
      <c r="A1" s="93" t="s">
        <v>21</v>
      </c>
      <c r="B1" s="94"/>
      <c r="C1" s="94"/>
      <c r="D1" s="94"/>
      <c r="E1" s="94"/>
      <c r="F1" s="94"/>
      <c r="G1" s="94"/>
      <c r="H1" s="95"/>
    </row>
    <row r="2" spans="1:16" ht="30" customHeight="1" x14ac:dyDescent="0.2">
      <c r="A2" s="96" t="s">
        <v>65</v>
      </c>
      <c r="B2" s="97"/>
      <c r="C2" s="97"/>
      <c r="D2" s="97"/>
      <c r="E2" s="97"/>
      <c r="F2" s="97"/>
      <c r="G2" s="97"/>
      <c r="H2" s="98"/>
    </row>
    <row r="3" spans="1:16" ht="15" customHeight="1" x14ac:dyDescent="0.2">
      <c r="A3" s="100" t="s">
        <v>47</v>
      </c>
      <c r="B3" s="102"/>
      <c r="C3" s="40"/>
      <c r="D3" s="42" t="s">
        <v>0</v>
      </c>
      <c r="E3" s="52" t="str">
        <f>IF(ISBLANK($C$3),"",VLOOKUP($C$3,[1]Proyectos!$A$1:$J$101,5,FALSE))</f>
        <v/>
      </c>
      <c r="F3" s="53"/>
      <c r="G3" s="41" t="s">
        <v>48</v>
      </c>
      <c r="H3" s="43" t="str">
        <f>IF(ISBLANK($C$3),"",VLOOKUP($C$3,[1]Proyectos!$A$1:$J$101,6,FALSE))</f>
        <v/>
      </c>
    </row>
    <row r="4" spans="1:16" ht="30" customHeight="1" x14ac:dyDescent="0.2">
      <c r="A4" s="104" t="s">
        <v>1</v>
      </c>
      <c r="B4" s="104"/>
      <c r="C4" s="80" t="str">
        <f>IF(ISBLANK($C$3),"",VLOOKUP($C$3,[1]Proyectos!$A$1:$J$101,2,FALSE))</f>
        <v/>
      </c>
      <c r="D4" s="81"/>
      <c r="E4" s="81"/>
      <c r="F4" s="81"/>
      <c r="G4" s="81"/>
      <c r="H4" s="82"/>
      <c r="K4" s="4" t="s">
        <v>61</v>
      </c>
      <c r="L4" s="4" t="s">
        <v>37</v>
      </c>
    </row>
    <row r="5" spans="1:16" ht="15" customHeight="1" x14ac:dyDescent="0.2">
      <c r="A5" s="104" t="s">
        <v>2</v>
      </c>
      <c r="B5" s="104"/>
      <c r="C5" s="84" t="str">
        <f>IF(ISBLANK($C$3),"",VLOOKUP($C$3,[1]Proyectos!$A$1:$J$101,3,FALSE))</f>
        <v/>
      </c>
      <c r="D5" s="86"/>
      <c r="E5" s="41" t="s">
        <v>3</v>
      </c>
      <c r="F5" s="84" t="str">
        <f>IF(ISBLANK($C$3),"",VLOOKUP($C$3,[1]Proyectos!$A$1:$J$101,4,FALSE))</f>
        <v/>
      </c>
      <c r="G5" s="85"/>
      <c r="H5" s="86"/>
      <c r="K5" s="4" t="s">
        <v>62</v>
      </c>
      <c r="L5" s="4" t="s">
        <v>57</v>
      </c>
    </row>
    <row r="6" spans="1:16" s="9" customFormat="1" ht="15" customHeight="1" x14ac:dyDescent="0.2">
      <c r="A6" s="104" t="s">
        <v>4</v>
      </c>
      <c r="B6" s="104"/>
      <c r="C6" s="10" t="s">
        <v>5</v>
      </c>
      <c r="D6" s="45" t="str">
        <f>IF(ISBLANK($C$3),"",VLOOKUP($C$3,[1]Proyectos!$A$1:$J$101,7,FALSE))</f>
        <v/>
      </c>
      <c r="E6" s="104" t="s">
        <v>51</v>
      </c>
      <c r="F6" s="11" t="s">
        <v>49</v>
      </c>
      <c r="G6" s="77"/>
      <c r="H6" s="70"/>
      <c r="I6" s="44"/>
      <c r="K6" s="4" t="s">
        <v>28</v>
      </c>
      <c r="L6" s="4" t="s">
        <v>59</v>
      </c>
      <c r="M6" s="19"/>
      <c r="N6" s="19"/>
      <c r="O6" s="19"/>
      <c r="P6" s="19"/>
    </row>
    <row r="7" spans="1:16" s="9" customFormat="1" ht="15" customHeight="1" x14ac:dyDescent="0.2">
      <c r="A7" s="104"/>
      <c r="B7" s="104"/>
      <c r="C7" s="21" t="s">
        <v>6</v>
      </c>
      <c r="D7" s="45" t="str">
        <f>IF(ISBLANK($C$3),"",VLOOKUP($C$3,[1]Proyectos!$A$1:$J$102,8,FALSE))</f>
        <v/>
      </c>
      <c r="E7" s="104"/>
      <c r="F7" s="21" t="s">
        <v>50</v>
      </c>
      <c r="G7" s="69"/>
      <c r="H7" s="70"/>
      <c r="I7" s="19"/>
      <c r="K7" s="4" t="s">
        <v>63</v>
      </c>
      <c r="L7" s="4" t="s">
        <v>60</v>
      </c>
      <c r="M7" s="18"/>
      <c r="N7" s="18"/>
      <c r="O7" s="19"/>
      <c r="P7" s="19"/>
    </row>
    <row r="8" spans="1:16" ht="15" customHeight="1" x14ac:dyDescent="0.2">
      <c r="A8" s="76"/>
      <c r="B8" s="77"/>
      <c r="C8" s="77"/>
      <c r="D8" s="77"/>
      <c r="E8" s="77"/>
      <c r="F8" s="77"/>
      <c r="G8" s="77"/>
      <c r="H8" s="70"/>
      <c r="K8" s="4" t="s">
        <v>29</v>
      </c>
      <c r="L8" s="4" t="s">
        <v>58</v>
      </c>
    </row>
    <row r="9" spans="1:16" ht="15" customHeight="1" x14ac:dyDescent="0.2">
      <c r="A9" s="99" t="s">
        <v>7</v>
      </c>
      <c r="B9" s="99"/>
      <c r="C9" s="99"/>
      <c r="D9" s="99"/>
      <c r="E9" s="99"/>
      <c r="F9" s="99"/>
      <c r="G9" s="99"/>
      <c r="H9" s="99"/>
      <c r="K9" s="4" t="s">
        <v>30</v>
      </c>
      <c r="L9" s="4" t="s">
        <v>40</v>
      </c>
    </row>
    <row r="10" spans="1:16" ht="15" customHeight="1" x14ac:dyDescent="0.2">
      <c r="A10" s="15" t="s">
        <v>8</v>
      </c>
      <c r="B10" s="87" t="s">
        <v>9</v>
      </c>
      <c r="C10" s="88"/>
      <c r="D10" s="88"/>
      <c r="E10" s="89"/>
      <c r="F10" s="83">
        <f>IF(ISBLANK($C$3),0,VLOOKUP($C$3,[1]Proyectos!$A$1:$J$101,9,FALSE))</f>
        <v>0</v>
      </c>
      <c r="G10" s="83"/>
      <c r="H10" s="27"/>
      <c r="K10" s="4" t="s">
        <v>31</v>
      </c>
      <c r="L10" s="4" t="s">
        <v>39</v>
      </c>
    </row>
    <row r="11" spans="1:16" ht="15" customHeight="1" x14ac:dyDescent="0.2">
      <c r="A11" s="15" t="s">
        <v>10</v>
      </c>
      <c r="B11" s="105" t="s">
        <v>52</v>
      </c>
      <c r="C11" s="105"/>
      <c r="D11" s="105"/>
      <c r="E11" s="105"/>
      <c r="F11" s="103">
        <v>0</v>
      </c>
      <c r="G11" s="103"/>
      <c r="H11" s="27"/>
      <c r="K11" s="4" t="s">
        <v>32</v>
      </c>
      <c r="L11" s="4" t="s">
        <v>41</v>
      </c>
    </row>
    <row r="12" spans="1:16" ht="15" customHeight="1" x14ac:dyDescent="0.2">
      <c r="A12" s="15" t="s">
        <v>11</v>
      </c>
      <c r="B12" s="87" t="s">
        <v>12</v>
      </c>
      <c r="C12" s="88"/>
      <c r="D12" s="88"/>
      <c r="E12" s="89"/>
      <c r="F12" s="103"/>
      <c r="G12" s="103"/>
      <c r="H12" s="28"/>
      <c r="K12" s="4" t="s">
        <v>33</v>
      </c>
      <c r="L12" s="4" t="s">
        <v>38</v>
      </c>
    </row>
    <row r="13" spans="1:16" ht="15" customHeight="1" x14ac:dyDescent="0.2">
      <c r="A13" s="15" t="s">
        <v>18</v>
      </c>
      <c r="B13" s="112" t="s">
        <v>19</v>
      </c>
      <c r="C13" s="113"/>
      <c r="D13" s="113"/>
      <c r="E13" s="114"/>
      <c r="F13" s="83">
        <f>F10-F11-F12</f>
        <v>0</v>
      </c>
      <c r="G13" s="83"/>
      <c r="H13" s="28" t="s">
        <v>20</v>
      </c>
      <c r="K13" s="4" t="s">
        <v>34</v>
      </c>
      <c r="L13" s="4" t="s">
        <v>42</v>
      </c>
    </row>
    <row r="14" spans="1:16" ht="15" customHeight="1" x14ac:dyDescent="0.2">
      <c r="A14" s="15"/>
      <c r="B14" s="73"/>
      <c r="C14" s="74"/>
      <c r="D14" s="74"/>
      <c r="E14" s="75"/>
      <c r="F14" s="71"/>
      <c r="G14" s="72"/>
      <c r="H14" s="28"/>
      <c r="K14" s="4" t="s">
        <v>35</v>
      </c>
      <c r="L14" s="4"/>
    </row>
    <row r="15" spans="1:16" ht="15" customHeight="1" x14ac:dyDescent="0.2">
      <c r="A15" s="15" t="s">
        <v>13</v>
      </c>
      <c r="B15" s="109" t="s">
        <v>14</v>
      </c>
      <c r="C15" s="110"/>
      <c r="D15" s="110"/>
      <c r="E15" s="111"/>
      <c r="F15" s="71"/>
      <c r="G15" s="72"/>
      <c r="H15" s="27"/>
      <c r="K15" s="6" t="s">
        <v>36</v>
      </c>
      <c r="L15" s="4"/>
    </row>
    <row r="16" spans="1:16" ht="15" customHeight="1" x14ac:dyDescent="0.2">
      <c r="A16" s="15" t="s">
        <v>15</v>
      </c>
      <c r="B16" s="109" t="s">
        <v>16</v>
      </c>
      <c r="C16" s="110"/>
      <c r="D16" s="110"/>
      <c r="E16" s="111"/>
      <c r="F16" s="83">
        <f>F12-F15</f>
        <v>0</v>
      </c>
      <c r="G16" s="83"/>
      <c r="H16" s="28" t="s">
        <v>17</v>
      </c>
      <c r="K16" s="4"/>
      <c r="L16" s="4"/>
    </row>
    <row r="17" spans="1:16" x14ac:dyDescent="0.2">
      <c r="A17" s="106"/>
      <c r="B17" s="107"/>
      <c r="C17" s="107"/>
      <c r="D17" s="107"/>
      <c r="E17" s="107"/>
      <c r="F17" s="107"/>
      <c r="G17" s="107"/>
      <c r="H17" s="108"/>
      <c r="K17" s="4"/>
      <c r="L17" s="4"/>
    </row>
    <row r="18" spans="1:16" s="7" customFormat="1" ht="30" customHeight="1" x14ac:dyDescent="0.25">
      <c r="A18" s="100" t="s">
        <v>26</v>
      </c>
      <c r="B18" s="101"/>
      <c r="C18" s="101"/>
      <c r="D18" s="101"/>
      <c r="E18" s="101"/>
      <c r="F18" s="101"/>
      <c r="G18" s="101"/>
      <c r="H18" s="102"/>
      <c r="I18" s="20"/>
      <c r="J18" s="20"/>
      <c r="K18" s="8"/>
      <c r="L18" s="8"/>
      <c r="M18" s="20"/>
      <c r="N18" s="20"/>
      <c r="O18" s="20"/>
      <c r="P18" s="20"/>
    </row>
    <row r="19" spans="1:16" s="7" customFormat="1" ht="30" customHeight="1" thickBot="1" x14ac:dyDescent="0.25">
      <c r="A19" s="29" t="s">
        <v>53</v>
      </c>
      <c r="B19" s="30" t="s">
        <v>27</v>
      </c>
      <c r="C19" s="29" t="s">
        <v>22</v>
      </c>
      <c r="D19" s="127" t="s">
        <v>23</v>
      </c>
      <c r="E19" s="128"/>
      <c r="F19" s="127" t="s">
        <v>24</v>
      </c>
      <c r="G19" s="128"/>
      <c r="H19" s="31" t="s">
        <v>25</v>
      </c>
      <c r="I19" s="20"/>
      <c r="J19" s="20"/>
      <c r="K19" s="4" t="s">
        <v>43</v>
      </c>
      <c r="L19" s="8"/>
      <c r="M19" s="20"/>
      <c r="N19" s="20"/>
      <c r="O19" s="20"/>
      <c r="P19" s="20"/>
    </row>
    <row r="20" spans="1:16" ht="15" customHeight="1" x14ac:dyDescent="0.2">
      <c r="A20" s="60">
        <v>1</v>
      </c>
      <c r="B20" s="47"/>
      <c r="C20" s="35"/>
      <c r="D20" s="63"/>
      <c r="E20" s="64"/>
      <c r="F20" s="54"/>
      <c r="G20" s="55"/>
      <c r="H20" s="36"/>
      <c r="K20" s="4" t="s">
        <v>44</v>
      </c>
      <c r="L20" s="4"/>
    </row>
    <row r="21" spans="1:16" ht="15" customHeight="1" x14ac:dyDescent="0.2">
      <c r="A21" s="61"/>
      <c r="B21" s="48"/>
      <c r="C21" s="1"/>
      <c r="D21" s="65"/>
      <c r="E21" s="66"/>
      <c r="F21" s="56"/>
      <c r="G21" s="57"/>
      <c r="H21" s="14"/>
      <c r="K21" s="4" t="s">
        <v>55</v>
      </c>
      <c r="L21" s="4"/>
    </row>
    <row r="22" spans="1:16" ht="15" customHeight="1" thickBot="1" x14ac:dyDescent="0.25">
      <c r="A22" s="62"/>
      <c r="B22" s="49"/>
      <c r="C22" s="38"/>
      <c r="D22" s="67"/>
      <c r="E22" s="68"/>
      <c r="F22" s="58"/>
      <c r="G22" s="59"/>
      <c r="H22" s="39"/>
      <c r="K22" s="4" t="s">
        <v>56</v>
      </c>
      <c r="L22" s="4"/>
    </row>
    <row r="23" spans="1:16" ht="15" customHeight="1" x14ac:dyDescent="0.2">
      <c r="A23" s="61">
        <v>2</v>
      </c>
      <c r="B23" s="50"/>
      <c r="C23" s="24"/>
      <c r="D23" s="65"/>
      <c r="E23" s="66"/>
      <c r="F23" s="129"/>
      <c r="G23" s="130"/>
      <c r="H23" s="33"/>
    </row>
    <row r="24" spans="1:16" ht="15" customHeight="1" x14ac:dyDescent="0.2">
      <c r="A24" s="61"/>
      <c r="B24" s="48"/>
      <c r="C24" s="1"/>
      <c r="D24" s="65"/>
      <c r="E24" s="66"/>
      <c r="F24" s="56"/>
      <c r="G24" s="57"/>
      <c r="H24" s="14"/>
    </row>
    <row r="25" spans="1:16" ht="15" customHeight="1" thickBot="1" x14ac:dyDescent="0.25">
      <c r="A25" s="61"/>
      <c r="B25" s="51"/>
      <c r="C25" s="23"/>
      <c r="D25" s="65"/>
      <c r="E25" s="66"/>
      <c r="F25" s="131"/>
      <c r="G25" s="132"/>
      <c r="H25" s="32"/>
    </row>
    <row r="26" spans="1:16" ht="15" customHeight="1" x14ac:dyDescent="0.2">
      <c r="A26" s="60">
        <v>3</v>
      </c>
      <c r="B26" s="34"/>
      <c r="C26" s="35"/>
      <c r="D26" s="63"/>
      <c r="E26" s="64"/>
      <c r="F26" s="54"/>
      <c r="G26" s="55"/>
      <c r="H26" s="36"/>
    </row>
    <row r="27" spans="1:16" ht="15" customHeight="1" x14ac:dyDescent="0.2">
      <c r="A27" s="61"/>
      <c r="B27" s="22"/>
      <c r="C27" s="1"/>
      <c r="D27" s="65"/>
      <c r="E27" s="66"/>
      <c r="F27" s="56"/>
      <c r="G27" s="57"/>
      <c r="H27" s="14"/>
    </row>
    <row r="28" spans="1:16" ht="15" customHeight="1" thickBot="1" x14ac:dyDescent="0.25">
      <c r="A28" s="62"/>
      <c r="B28" s="37"/>
      <c r="C28" s="38"/>
      <c r="D28" s="67"/>
      <c r="E28" s="68"/>
      <c r="F28" s="58"/>
      <c r="G28" s="59"/>
      <c r="H28" s="39"/>
    </row>
    <row r="29" spans="1:16" ht="15" customHeight="1" x14ac:dyDescent="0.2">
      <c r="A29" s="61">
        <v>4</v>
      </c>
      <c r="B29" s="26"/>
      <c r="C29" s="24"/>
      <c r="D29" s="65"/>
      <c r="E29" s="66"/>
      <c r="F29" s="129"/>
      <c r="G29" s="130"/>
      <c r="H29" s="33"/>
    </row>
    <row r="30" spans="1:16" ht="15" customHeight="1" x14ac:dyDescent="0.2">
      <c r="A30" s="61"/>
      <c r="B30" s="22"/>
      <c r="C30" s="1"/>
      <c r="D30" s="65"/>
      <c r="E30" s="66"/>
      <c r="F30" s="56"/>
      <c r="G30" s="57"/>
      <c r="H30" s="14"/>
    </row>
    <row r="31" spans="1:16" ht="15" customHeight="1" thickBot="1" x14ac:dyDescent="0.25">
      <c r="A31" s="61"/>
      <c r="B31" s="25"/>
      <c r="C31" s="23"/>
      <c r="D31" s="65"/>
      <c r="E31" s="66"/>
      <c r="F31" s="131"/>
      <c r="G31" s="132"/>
      <c r="H31" s="32"/>
    </row>
    <row r="32" spans="1:16" ht="15" customHeight="1" x14ac:dyDescent="0.2">
      <c r="A32" s="60">
        <v>5</v>
      </c>
      <c r="B32" s="34"/>
      <c r="C32" s="35"/>
      <c r="D32" s="63"/>
      <c r="E32" s="64"/>
      <c r="F32" s="54"/>
      <c r="G32" s="55"/>
      <c r="H32" s="36"/>
    </row>
    <row r="33" spans="1:8" ht="15" customHeight="1" x14ac:dyDescent="0.2">
      <c r="A33" s="61"/>
      <c r="B33" s="22"/>
      <c r="C33" s="1"/>
      <c r="D33" s="65"/>
      <c r="E33" s="66"/>
      <c r="F33" s="56"/>
      <c r="G33" s="57"/>
      <c r="H33" s="14"/>
    </row>
    <row r="34" spans="1:8" ht="15" customHeight="1" thickBot="1" x14ac:dyDescent="0.25">
      <c r="A34" s="62"/>
      <c r="B34" s="37"/>
      <c r="C34" s="38"/>
      <c r="D34" s="67"/>
      <c r="E34" s="68"/>
      <c r="F34" s="58"/>
      <c r="G34" s="59"/>
      <c r="H34" s="39"/>
    </row>
    <row r="35" spans="1:8" ht="15" customHeight="1" x14ac:dyDescent="0.2">
      <c r="A35" s="60">
        <v>6</v>
      </c>
      <c r="B35" s="34"/>
      <c r="C35" s="35"/>
      <c r="D35" s="63"/>
      <c r="E35" s="64"/>
      <c r="F35" s="54"/>
      <c r="G35" s="55"/>
      <c r="H35" s="36"/>
    </row>
    <row r="36" spans="1:8" ht="15" customHeight="1" x14ac:dyDescent="0.2">
      <c r="A36" s="61"/>
      <c r="B36" s="22"/>
      <c r="C36" s="1"/>
      <c r="D36" s="65"/>
      <c r="E36" s="66"/>
      <c r="F36" s="56"/>
      <c r="G36" s="57"/>
      <c r="H36" s="14"/>
    </row>
    <row r="37" spans="1:8" ht="15" customHeight="1" thickBot="1" x14ac:dyDescent="0.25">
      <c r="A37" s="62"/>
      <c r="B37" s="37"/>
      <c r="C37" s="38"/>
      <c r="D37" s="67"/>
      <c r="E37" s="68"/>
      <c r="F37" s="58"/>
      <c r="G37" s="59"/>
      <c r="H37" s="39"/>
    </row>
    <row r="38" spans="1:8" ht="30" customHeight="1" thickBot="1" x14ac:dyDescent="0.25">
      <c r="A38" s="91" t="s">
        <v>54</v>
      </c>
      <c r="B38" s="92"/>
      <c r="C38" s="92"/>
      <c r="D38" s="92"/>
      <c r="E38" s="92"/>
      <c r="F38" s="92"/>
      <c r="G38" s="92"/>
      <c r="H38" s="46">
        <f>MIN(H20,H21,H22)+MIN(H23,H24,H25)+MIN(H26,H27,H28)+MIN(H29,H30,H31)+MIN(H32,H33,H34)+MIN(H35,H36,H37)</f>
        <v>0</v>
      </c>
    </row>
    <row r="39" spans="1:8" ht="15" customHeight="1" x14ac:dyDescent="0.2">
      <c r="A39" s="133" t="s">
        <v>64</v>
      </c>
      <c r="B39" s="134"/>
      <c r="C39" s="134"/>
      <c r="D39" s="134"/>
      <c r="E39" s="134"/>
      <c r="F39" s="134"/>
      <c r="G39" s="134"/>
      <c r="H39" s="135"/>
    </row>
    <row r="40" spans="1:8" ht="13.5" customHeight="1" x14ac:dyDescent="0.2">
      <c r="A40" s="115"/>
      <c r="B40" s="116"/>
      <c r="C40" s="116"/>
      <c r="D40" s="116"/>
      <c r="E40" s="121"/>
      <c r="F40" s="121"/>
      <c r="G40" s="121"/>
      <c r="H40" s="122"/>
    </row>
    <row r="41" spans="1:8" x14ac:dyDescent="0.2">
      <c r="A41" s="117"/>
      <c r="B41" s="118"/>
      <c r="C41" s="118"/>
      <c r="D41" s="118"/>
      <c r="E41" s="123"/>
      <c r="F41" s="123"/>
      <c r="G41" s="123"/>
      <c r="H41" s="124"/>
    </row>
    <row r="42" spans="1:8" x14ac:dyDescent="0.2">
      <c r="A42" s="117"/>
      <c r="B42" s="118"/>
      <c r="C42" s="118"/>
      <c r="D42" s="118"/>
      <c r="E42" s="123"/>
      <c r="F42" s="123"/>
      <c r="G42" s="123"/>
      <c r="H42" s="124"/>
    </row>
    <row r="43" spans="1:8" x14ac:dyDescent="0.2">
      <c r="A43" s="117"/>
      <c r="B43" s="118"/>
      <c r="C43" s="118"/>
      <c r="D43" s="118"/>
      <c r="E43" s="123"/>
      <c r="F43" s="123"/>
      <c r="G43" s="123"/>
      <c r="H43" s="124"/>
    </row>
    <row r="44" spans="1:8" x14ac:dyDescent="0.2">
      <c r="A44" s="117"/>
      <c r="B44" s="118"/>
      <c r="C44" s="118"/>
      <c r="D44" s="118"/>
      <c r="E44" s="123"/>
      <c r="F44" s="123"/>
      <c r="G44" s="123"/>
      <c r="H44" s="124"/>
    </row>
    <row r="45" spans="1:8" x14ac:dyDescent="0.2">
      <c r="A45" s="117"/>
      <c r="B45" s="118"/>
      <c r="C45" s="118"/>
      <c r="D45" s="118"/>
      <c r="E45" s="123"/>
      <c r="F45" s="123"/>
      <c r="G45" s="123"/>
      <c r="H45" s="124"/>
    </row>
    <row r="46" spans="1:8" x14ac:dyDescent="0.2">
      <c r="A46" s="117"/>
      <c r="B46" s="118"/>
      <c r="C46" s="118"/>
      <c r="D46" s="118"/>
      <c r="E46" s="123"/>
      <c r="F46" s="123"/>
      <c r="G46" s="123"/>
      <c r="H46" s="124"/>
    </row>
    <row r="47" spans="1:8" x14ac:dyDescent="0.2">
      <c r="A47" s="117"/>
      <c r="B47" s="118"/>
      <c r="C47" s="118"/>
      <c r="D47" s="118"/>
      <c r="E47" s="123"/>
      <c r="F47" s="123"/>
      <c r="G47" s="123"/>
      <c r="H47" s="124"/>
    </row>
    <row r="48" spans="1:8" x14ac:dyDescent="0.2">
      <c r="A48" s="119"/>
      <c r="B48" s="120"/>
      <c r="C48" s="120"/>
      <c r="D48" s="120"/>
      <c r="E48" s="125"/>
      <c r="F48" s="125"/>
      <c r="G48" s="125"/>
      <c r="H48" s="126"/>
    </row>
    <row r="49" spans="1:8" ht="15" customHeight="1" x14ac:dyDescent="0.2">
      <c r="A49" s="78" t="s">
        <v>45</v>
      </c>
      <c r="B49" s="79"/>
      <c r="C49" s="79"/>
      <c r="D49" s="79"/>
      <c r="E49" s="79" t="s">
        <v>46</v>
      </c>
      <c r="F49" s="79"/>
      <c r="G49" s="79"/>
      <c r="H49" s="90"/>
    </row>
    <row r="50" spans="1:8" x14ac:dyDescent="0.2">
      <c r="A50" s="12"/>
      <c r="B50" s="5"/>
      <c r="C50" s="12"/>
      <c r="D50" s="12"/>
      <c r="E50" s="12"/>
      <c r="F50" s="13"/>
      <c r="G50" s="12"/>
      <c r="H50" s="2"/>
    </row>
    <row r="51" spans="1:8" x14ac:dyDescent="0.2">
      <c r="A51" s="16"/>
      <c r="B51" s="2"/>
      <c r="C51" s="2"/>
      <c r="D51" s="2"/>
      <c r="E51" s="2"/>
      <c r="F51" s="2"/>
      <c r="G51" s="2"/>
      <c r="H51" s="2"/>
    </row>
  </sheetData>
  <sheetProtection password="816B" sheet="1" objects="1" scenarios="1" insertRows="0" autoFilter="0"/>
  <protectedRanges>
    <protectedRange sqref="A40" name="Firma"/>
    <protectedRange sqref="G6:H7" name="Solicitud"/>
    <protectedRange sqref="C3" name="Codigo"/>
    <protectedRange sqref="A20:H37" name="Carga"/>
    <protectedRange sqref="F11" name="Compra realizadas por la UNNOBA"/>
    <protectedRange sqref="F12" name="Adelantos otorgados"/>
    <protectedRange sqref="F15" name="Monto de rendiciones aprobadas"/>
  </protectedRanges>
  <mergeCells count="57">
    <mergeCell ref="A40:D48"/>
    <mergeCell ref="E40:H48"/>
    <mergeCell ref="B12:E12"/>
    <mergeCell ref="F12:G12"/>
    <mergeCell ref="F15:G15"/>
    <mergeCell ref="B15:E15"/>
    <mergeCell ref="F16:G16"/>
    <mergeCell ref="F19:G19"/>
    <mergeCell ref="F20:G22"/>
    <mergeCell ref="F23:G25"/>
    <mergeCell ref="F29:G31"/>
    <mergeCell ref="F32:G34"/>
    <mergeCell ref="D19:E19"/>
    <mergeCell ref="A39:H39"/>
    <mergeCell ref="A1:H1"/>
    <mergeCell ref="A2:H2"/>
    <mergeCell ref="A9:H9"/>
    <mergeCell ref="A18:H18"/>
    <mergeCell ref="F11:G11"/>
    <mergeCell ref="A4:B4"/>
    <mergeCell ref="A5:B5"/>
    <mergeCell ref="B11:E11"/>
    <mergeCell ref="A3:B3"/>
    <mergeCell ref="E6:E7"/>
    <mergeCell ref="A6:B7"/>
    <mergeCell ref="C5:D5"/>
    <mergeCell ref="A17:H17"/>
    <mergeCell ref="B16:E16"/>
    <mergeCell ref="B13:E13"/>
    <mergeCell ref="G6:H6"/>
    <mergeCell ref="A49:D49"/>
    <mergeCell ref="C4:H4"/>
    <mergeCell ref="A20:A22"/>
    <mergeCell ref="A35:A37"/>
    <mergeCell ref="D20:E22"/>
    <mergeCell ref="D35:E37"/>
    <mergeCell ref="A32:A34"/>
    <mergeCell ref="D32:E34"/>
    <mergeCell ref="A29:A31"/>
    <mergeCell ref="D29:E31"/>
    <mergeCell ref="F13:G13"/>
    <mergeCell ref="F5:H5"/>
    <mergeCell ref="F10:G10"/>
    <mergeCell ref="B10:E10"/>
    <mergeCell ref="E49:H49"/>
    <mergeCell ref="A38:G38"/>
    <mergeCell ref="E3:F3"/>
    <mergeCell ref="F35:G37"/>
    <mergeCell ref="A26:A28"/>
    <mergeCell ref="D26:E28"/>
    <mergeCell ref="F26:G28"/>
    <mergeCell ref="A23:A25"/>
    <mergeCell ref="D23:E25"/>
    <mergeCell ref="G7:H7"/>
    <mergeCell ref="F14:G14"/>
    <mergeCell ref="B14:E14"/>
    <mergeCell ref="A8:H8"/>
  </mergeCells>
  <dataValidations count="14">
    <dataValidation type="decimal" allowBlank="1" showInputMessage="1" showErrorMessage="1" errorTitle="Error" error="Ingrese el importe correctamente, no pudiendo superar el monto del subsidio otorgado" sqref="F12">
      <formula1>0</formula1>
      <formula2>F10</formula2>
    </dataValidation>
    <dataValidation type="decimal" allowBlank="1" showInputMessage="1" showErrorMessage="1" errorTitle="Error" error="Ingrese el importe correctamente, no pudiendo superar el monto del subsidio otorgado" sqref="F11">
      <formula1>0</formula1>
      <formula2>F10</formula2>
    </dataValidation>
    <dataValidation type="date" allowBlank="1" showInputMessage="1" showErrorMessage="1" error="La fecha debe estar comprendida entre la fecha de inicio y fecha de fin de la ejecución." prompt="Ingrese la fecha de la solicitud de compra o contratación" sqref="G7:H7">
      <formula1>D6</formula1>
      <formula2>D7</formula2>
    </dataValidation>
    <dataValidation type="list" showInputMessage="1" showErrorMessage="1" sqref="F32 F35 F29 F26 F23">
      <formula1>$K$18:$K$38</formula1>
    </dataValidation>
    <dataValidation type="textLength" errorStyle="warning" allowBlank="1" errorTitle="Error columna" error="Debe ingresar los montos en la columna E" promptTitle="Error Columna E" prompt="Debe ingresar los montos en la Columna E" sqref="H13:H14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2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H11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H10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H15:H16">
      <formula1>0</formula1>
      <formula2>0</formula2>
    </dataValidation>
    <dataValidation type="list" showInputMessage="1" showErrorMessage="1" sqref="F20:G22">
      <formula1>$K$18:$K$22</formula1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type="whole" operator="greaterThan" allowBlank="1" showInputMessage="1" showErrorMessage="1" error="El número debe ser entero" prompt="Ingrese el número de solicitud de compra o contratación de su proyecto" sqref="G6:H6">
      <formula1>0</formula1>
    </dataValidation>
    <dataValidation type="decimal" operator="greaterThan" allowBlank="1" showInputMessage="1" showErrorMessage="1" sqref="F15:G15">
      <formula1>0</formula1>
    </dataValidation>
    <dataValidation operator="equal" allowBlank="1" showInputMessage="1" showErrorMessage="1" sqref="F16:G16"/>
  </dataValidations>
  <pageMargins left="0.31496062992125984" right="0.11811023622047245" top="0.55118110236220474" bottom="0.55118110236220474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Usuario de Windows</cp:lastModifiedBy>
  <cp:lastPrinted>2017-02-22T12:53:49Z</cp:lastPrinted>
  <dcterms:created xsi:type="dcterms:W3CDTF">2016-10-28T13:29:42Z</dcterms:created>
  <dcterms:modified xsi:type="dcterms:W3CDTF">2019-04-17T12:31:21Z</dcterms:modified>
</cp:coreProperties>
</file>