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20115" windowHeight="7935"/>
  </bookViews>
  <sheets>
    <sheet name="Rendición Adelanto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H36" i="1" l="1"/>
  <c r="E8" i="1"/>
  <c r="E7" i="1"/>
  <c r="D5" i="1"/>
  <c r="F4" i="1"/>
  <c r="G19" i="1" l="1"/>
  <c r="F31" i="1"/>
  <c r="H40" i="1" s="1"/>
  <c r="H41" i="1" s="1"/>
  <c r="D31" i="1"/>
  <c r="G24" i="1"/>
  <c r="I24" i="1" s="1"/>
  <c r="G27" i="1"/>
  <c r="I27" i="1" s="1"/>
  <c r="G30" i="1"/>
  <c r="I30" i="1" s="1"/>
  <c r="G29" i="1"/>
  <c r="I29" i="1" s="1"/>
  <c r="G28" i="1"/>
  <c r="I28" i="1" s="1"/>
  <c r="G26" i="1"/>
  <c r="I26" i="1" s="1"/>
  <c r="G25" i="1"/>
  <c r="I25" i="1" s="1"/>
  <c r="G23" i="1"/>
  <c r="G22" i="1"/>
  <c r="H39" i="1"/>
  <c r="G6" i="1"/>
  <c r="D6" i="1"/>
  <c r="J4" i="1"/>
  <c r="G31" i="1" l="1"/>
  <c r="I31" i="1" s="1"/>
  <c r="I23" i="1"/>
  <c r="I22" i="1"/>
  <c r="H43" i="1" l="1"/>
  <c r="H44" i="1" l="1"/>
</calcChain>
</file>

<file path=xl/sharedStrings.xml><?xml version="1.0" encoding="utf-8"?>
<sst xmlns="http://schemas.openxmlformats.org/spreadsheetml/2006/main" count="94" uniqueCount="85">
  <si>
    <t>ANEXO III</t>
  </si>
  <si>
    <t>RENDICIÓN DE ADELANTO</t>
  </si>
  <si>
    <t>CONVOCATORIA:</t>
  </si>
  <si>
    <t>DIRECTOR:</t>
  </si>
  <si>
    <t>CO-DIRECTOR:</t>
  </si>
  <si>
    <t xml:space="preserve">TITULO DEL PROYECTO: </t>
  </si>
  <si>
    <t>Nº</t>
  </si>
  <si>
    <t>FECHA</t>
  </si>
  <si>
    <t>PROVEEDOR</t>
  </si>
  <si>
    <t>RUBRO</t>
  </si>
  <si>
    <t>IMPORTE</t>
  </si>
  <si>
    <t>JUSTIFICACIÓN</t>
  </si>
  <si>
    <t>TOTAL</t>
  </si>
  <si>
    <t>Inicio:</t>
  </si>
  <si>
    <t>Fin:</t>
  </si>
  <si>
    <t>Número:</t>
  </si>
  <si>
    <t>RENDICIÓN</t>
  </si>
  <si>
    <t>FECHA DE EJECUCIÓN</t>
  </si>
  <si>
    <t>INFORMACIÓN ECONÓMICO - FINANCIERA DEL PROYECTO</t>
  </si>
  <si>
    <t>FIRMA Y ACLARACIÓN | DIRECTOR</t>
  </si>
  <si>
    <t>SIDT</t>
  </si>
  <si>
    <t>DETALLE DE LAS COMPRAS Y CONTRATACIONES DE LA PRESENTE RENDICIÓN</t>
  </si>
  <si>
    <t>IDI</t>
  </si>
  <si>
    <t>IPG</t>
  </si>
  <si>
    <t>LEMEJ</t>
  </si>
  <si>
    <t>Jóvenes Emprendedores 2014</t>
  </si>
  <si>
    <t>Jóvenes Emprendedores 2016</t>
  </si>
  <si>
    <t>Otra</t>
  </si>
  <si>
    <t>A</t>
  </si>
  <si>
    <t>B</t>
  </si>
  <si>
    <t>D</t>
  </si>
  <si>
    <t>E</t>
  </si>
  <si>
    <t>F</t>
  </si>
  <si>
    <t>G</t>
  </si>
  <si>
    <t>SUBSIDIO OTORGADO:</t>
  </si>
  <si>
    <t>ADELANTOS OTORGADOS A LA FECHA:</t>
  </si>
  <si>
    <t>Monto de rendiciones pendientes a la fecha:</t>
  </si>
  <si>
    <t>SALDO PENDIENTE A RENDIR EN PRÓXIMAS PRESENTACIONES:</t>
  </si>
  <si>
    <t>C</t>
  </si>
  <si>
    <t>SALDO DISPONIBLE:</t>
  </si>
  <si>
    <t>Monto de rendiciones aprobadas por la SIDT antes de la presente rendición:</t>
  </si>
  <si>
    <t>U.A.:</t>
  </si>
  <si>
    <t>CODIGO:</t>
  </si>
  <si>
    <t>FIRMA Y ACLARACIÓN | SIDT</t>
  </si>
  <si>
    <t>Rubro</t>
  </si>
  <si>
    <t>Transferencias</t>
  </si>
  <si>
    <t>Rendición actual</t>
  </si>
  <si>
    <r>
      <t>TOTAL PRESENTE RENDICIÓN</t>
    </r>
    <r>
      <rPr>
        <sz val="9"/>
        <color theme="1"/>
        <rFont val="Calibri"/>
        <family val="2"/>
        <scheme val="minor"/>
      </rPr>
      <t xml:space="preserve"> (según total de comprobantes)</t>
    </r>
    <r>
      <rPr>
        <b/>
        <sz val="9"/>
        <color theme="1"/>
        <rFont val="Calibri"/>
        <family val="2"/>
        <scheme val="minor"/>
      </rPr>
      <t>:</t>
    </r>
  </si>
  <si>
    <t>Fecha:</t>
  </si>
  <si>
    <t>COMPRAS Y CONTRATACIONES REALIZADAS POR LA UNNOBA A LA FECHA:</t>
  </si>
  <si>
    <t>Bienes de consumo</t>
  </si>
  <si>
    <t>Presupuesto</t>
  </si>
  <si>
    <t>ECEJJ</t>
  </si>
  <si>
    <t>SPU VT Agregando Valor 2016</t>
  </si>
  <si>
    <t>ET</t>
  </si>
  <si>
    <t>SPU VT Sábato 2015</t>
  </si>
  <si>
    <t>IADH</t>
  </si>
  <si>
    <t>SPU Coop. y Econo Social 2016</t>
  </si>
  <si>
    <t>CITNOBA</t>
  </si>
  <si>
    <t>CIC PIT-AP-BA 2016</t>
  </si>
  <si>
    <t>ITT</t>
  </si>
  <si>
    <t>Fortalecimiento de grupos de Investigación 2014</t>
  </si>
  <si>
    <t>NACT 2012</t>
  </si>
  <si>
    <t>UNNOBA</t>
  </si>
  <si>
    <t>Otro</t>
  </si>
  <si>
    <t>Ejecución Previa</t>
  </si>
  <si>
    <t>Saldo</t>
  </si>
  <si>
    <t>ANEXO VII</t>
  </si>
  <si>
    <t>COMPROBANTE</t>
  </si>
  <si>
    <t>Tipo</t>
  </si>
  <si>
    <t>Número</t>
  </si>
  <si>
    <t>Rec.</t>
  </si>
  <si>
    <t>Fact.</t>
  </si>
  <si>
    <t>Tick.</t>
  </si>
  <si>
    <t>Invo</t>
  </si>
  <si>
    <t>dd/mm/aa</t>
  </si>
  <si>
    <t>Equipamiento</t>
  </si>
  <si>
    <t>Licencias</t>
  </si>
  <si>
    <t>Bibliografía</t>
  </si>
  <si>
    <t>Difusión y/o protección de resultados</t>
  </si>
  <si>
    <t>Servicios de terceros</t>
  </si>
  <si>
    <t>Otros gastos</t>
  </si>
  <si>
    <t>Viajes y viáticos</t>
  </si>
  <si>
    <t>Difusión</t>
  </si>
  <si>
    <t>Servicios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</si>
</sst>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&quot;$&quot;\ * #,##0.00_ ;_ &quot;$&quot;\ * \-#,##0.00_ ;_ &quot;$&quot;\ * &quot;-&quot;??_ ;_ @_ "/>
    <numFmt numFmtId="165" formatCode="_-&quot;$&quot;* #,##0.00_-;\-&quot;$&quot;* #,##0.00_-;_-&quot;$&quot;* &quot;-&quot;??_-;_-@_-"/>
    <numFmt numFmtId="166" formatCode="dd/mm/yy;@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omic Sans MS"/>
      <family val="4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indexed="8"/>
      <name val="Calibri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i/>
      <sz val="10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6" fillId="0" borderId="0"/>
  </cellStyleXfs>
  <cellXfs count="161">
    <xf numFmtId="0" fontId="0" fillId="0" borderId="0" xfId="0"/>
    <xf numFmtId="0" fontId="3" fillId="0" borderId="0" xfId="0" applyFont="1"/>
    <xf numFmtId="0" fontId="3" fillId="2" borderId="0" xfId="0" applyFont="1" applyFill="1"/>
    <xf numFmtId="0" fontId="3" fillId="0" borderId="0" xfId="0" applyFont="1" applyAlignment="1">
      <alignment horizontal="center"/>
    </xf>
    <xf numFmtId="0" fontId="5" fillId="2" borderId="0" xfId="0" applyFont="1" applyFill="1" applyBorder="1" applyAlignment="1">
      <alignment horizontal="center" vertical="center"/>
    </xf>
    <xf numFmtId="0" fontId="3" fillId="0" borderId="4" xfId="0" applyFont="1" applyBorder="1" applyAlignment="1"/>
    <xf numFmtId="0" fontId="2" fillId="2" borderId="0" xfId="0" applyFont="1" applyFill="1" applyBorder="1" applyAlignment="1">
      <alignment horizontal="center" vertical="center"/>
    </xf>
    <xf numFmtId="0" fontId="7" fillId="0" borderId="0" xfId="0" applyFont="1"/>
    <xf numFmtId="0" fontId="8" fillId="0" borderId="0" xfId="0" applyFont="1"/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0" xfId="0" applyFont="1" applyFill="1" applyBorder="1" applyAlignment="1">
      <alignment wrapText="1"/>
    </xf>
    <xf numFmtId="0" fontId="3" fillId="2" borderId="0" xfId="0" applyFont="1" applyFill="1" applyBorder="1" applyAlignment="1">
      <alignment horizontal="left" vertical="center" wrapText="1"/>
    </xf>
    <xf numFmtId="0" fontId="0" fillId="2" borderId="0" xfId="0" applyFont="1" applyFill="1" applyBorder="1" applyAlignment="1">
      <alignment horizontal="center"/>
    </xf>
    <xf numFmtId="164" fontId="3" fillId="2" borderId="0" xfId="1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3" fillId="0" borderId="0" xfId="0" applyFont="1" applyAlignment="1">
      <alignment vertical="center" wrapText="1"/>
    </xf>
    <xf numFmtId="0" fontId="10" fillId="0" borderId="1" xfId="0" applyFont="1" applyBorder="1" applyAlignment="1">
      <alignment horizontal="center"/>
    </xf>
    <xf numFmtId="0" fontId="10" fillId="0" borderId="1" xfId="0" applyFont="1" applyBorder="1"/>
    <xf numFmtId="0" fontId="10" fillId="0" borderId="10" xfId="0" applyFont="1" applyBorder="1"/>
    <xf numFmtId="0" fontId="10" fillId="0" borderId="0" xfId="0" applyFont="1" applyBorder="1"/>
    <xf numFmtId="164" fontId="9" fillId="2" borderId="0" xfId="1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9" fillId="2" borderId="6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0" borderId="0" xfId="0" applyFont="1" applyBorder="1" applyAlignment="1"/>
    <xf numFmtId="164" fontId="10" fillId="0" borderId="0" xfId="1" applyFont="1" applyBorder="1" applyAlignment="1"/>
    <xf numFmtId="0" fontId="10" fillId="0" borderId="0" xfId="0" applyFont="1" applyBorder="1" applyAlignment="1"/>
    <xf numFmtId="164" fontId="10" fillId="0" borderId="0" xfId="1" applyFont="1" applyBorder="1"/>
    <xf numFmtId="0" fontId="4" fillId="2" borderId="0" xfId="0" applyFont="1" applyFill="1"/>
    <xf numFmtId="0" fontId="10" fillId="0" borderId="13" xfId="0" applyFont="1" applyBorder="1"/>
    <xf numFmtId="0" fontId="9" fillId="0" borderId="12" xfId="0" applyFont="1" applyBorder="1" applyAlignment="1"/>
    <xf numFmtId="164" fontId="10" fillId="0" borderId="12" xfId="1" applyFont="1" applyBorder="1" applyAlignment="1"/>
    <xf numFmtId="164" fontId="9" fillId="0" borderId="12" xfId="1" applyFont="1" applyBorder="1" applyAlignment="1">
      <alignment horizontal="center"/>
    </xf>
    <xf numFmtId="0" fontId="2" fillId="4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/>
    </xf>
    <xf numFmtId="0" fontId="12" fillId="0" borderId="0" xfId="0" applyFont="1"/>
    <xf numFmtId="0" fontId="4" fillId="0" borderId="0" xfId="0" applyFont="1"/>
    <xf numFmtId="0" fontId="13" fillId="0" borderId="0" xfId="0" applyFont="1"/>
    <xf numFmtId="0" fontId="4" fillId="0" borderId="0" xfId="0" applyFont="1" applyAlignment="1">
      <alignment vertical="center"/>
    </xf>
    <xf numFmtId="0" fontId="9" fillId="4" borderId="1" xfId="0" applyFont="1" applyFill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10" fillId="0" borderId="8" xfId="0" applyFont="1" applyBorder="1"/>
    <xf numFmtId="0" fontId="9" fillId="0" borderId="4" xfId="0" applyFont="1" applyBorder="1" applyAlignment="1"/>
    <xf numFmtId="164" fontId="10" fillId="0" borderId="4" xfId="1" applyFont="1" applyBorder="1" applyAlignment="1"/>
    <xf numFmtId="0" fontId="2" fillId="4" borderId="13" xfId="0" applyFont="1" applyFill="1" applyBorder="1" applyAlignment="1">
      <alignment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left"/>
    </xf>
    <xf numFmtId="0" fontId="3" fillId="2" borderId="13" xfId="0" applyFont="1" applyFill="1" applyBorder="1" applyAlignment="1"/>
    <xf numFmtId="14" fontId="3" fillId="2" borderId="14" xfId="0" applyNumberFormat="1" applyFont="1" applyFill="1" applyBorder="1" applyAlignment="1" applyProtection="1">
      <alignment horizontal="center" vertical="center" wrapText="1"/>
      <protection hidden="1"/>
    </xf>
    <xf numFmtId="14" fontId="3" fillId="2" borderId="4" xfId="0" applyNumberFormat="1" applyFont="1" applyFill="1" applyBorder="1" applyAlignment="1" applyProtection="1">
      <alignment horizontal="center" vertical="center" wrapText="1"/>
      <protection hidden="1"/>
    </xf>
    <xf numFmtId="0" fontId="9" fillId="4" borderId="8" xfId="0" applyFont="1" applyFill="1" applyBorder="1" applyAlignment="1">
      <alignment horizontal="center" vertical="center" wrapText="1"/>
    </xf>
    <xf numFmtId="0" fontId="9" fillId="4" borderId="9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9" fillId="4" borderId="2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  <protection hidden="1"/>
    </xf>
    <xf numFmtId="0" fontId="10" fillId="0" borderId="12" xfId="0" applyFont="1" applyBorder="1"/>
    <xf numFmtId="0" fontId="10" fillId="0" borderId="4" xfId="0" applyFont="1" applyBorder="1"/>
    <xf numFmtId="0" fontId="9" fillId="0" borderId="0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3" fillId="0" borderId="4" xfId="0" applyFont="1" applyBorder="1" applyAlignment="1">
      <alignment horizontal="left"/>
    </xf>
    <xf numFmtId="166" fontId="10" fillId="0" borderId="1" xfId="0" applyNumberFormat="1" applyFont="1" applyBorder="1" applyAlignment="1">
      <alignment horizontal="center"/>
    </xf>
    <xf numFmtId="164" fontId="10" fillId="2" borderId="1" xfId="1" applyFont="1" applyFill="1" applyBorder="1" applyAlignment="1" applyProtection="1">
      <alignment horizontal="center"/>
      <protection hidden="1"/>
    </xf>
    <xf numFmtId="164" fontId="9" fillId="2" borderId="1" xfId="1" applyFont="1" applyFill="1" applyBorder="1" applyAlignment="1">
      <alignment horizontal="center"/>
    </xf>
    <xf numFmtId="0" fontId="14" fillId="2" borderId="0" xfId="0" applyFont="1" applyFill="1"/>
    <xf numFmtId="0" fontId="15" fillId="0" borderId="0" xfId="0" applyFont="1"/>
    <xf numFmtId="164" fontId="10" fillId="0" borderId="13" xfId="1" applyFont="1" applyBorder="1" applyAlignment="1">
      <alignment horizontal="center"/>
    </xf>
    <xf numFmtId="164" fontId="10" fillId="0" borderId="14" xfId="1" applyFont="1" applyBorder="1" applyAlignment="1">
      <alignment horizontal="center"/>
    </xf>
    <xf numFmtId="164" fontId="9" fillId="2" borderId="6" xfId="1" applyFont="1" applyFill="1" applyBorder="1" applyAlignment="1">
      <alignment horizontal="center"/>
    </xf>
    <xf numFmtId="164" fontId="9" fillId="2" borderId="7" xfId="1" applyFont="1" applyFill="1" applyBorder="1" applyAlignment="1">
      <alignment horizontal="center"/>
    </xf>
    <xf numFmtId="165" fontId="9" fillId="2" borderId="13" xfId="0" applyNumberFormat="1" applyFont="1" applyFill="1" applyBorder="1" applyAlignment="1" applyProtection="1">
      <alignment horizontal="center"/>
      <protection hidden="1"/>
    </xf>
    <xf numFmtId="165" fontId="9" fillId="2" borderId="14" xfId="0" applyNumberFormat="1" applyFont="1" applyFill="1" applyBorder="1" applyAlignment="1" applyProtection="1">
      <alignment horizontal="center"/>
      <protection hidden="1"/>
    </xf>
    <xf numFmtId="165" fontId="10" fillId="2" borderId="1" xfId="1" applyNumberFormat="1" applyFont="1" applyFill="1" applyBorder="1" applyAlignment="1" applyProtection="1">
      <alignment horizontal="center"/>
      <protection hidden="1"/>
    </xf>
    <xf numFmtId="0" fontId="11" fillId="0" borderId="13" xfId="2" applyFont="1" applyFill="1" applyBorder="1" applyAlignment="1" applyProtection="1">
      <alignment horizontal="center"/>
    </xf>
    <xf numFmtId="0" fontId="11" fillId="0" borderId="12" xfId="2" applyFont="1" applyFill="1" applyBorder="1" applyAlignment="1" applyProtection="1">
      <alignment horizontal="center"/>
    </xf>
    <xf numFmtId="0" fontId="10" fillId="0" borderId="1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0" fillId="0" borderId="13" xfId="0" applyFont="1" applyBorder="1" applyAlignment="1" applyProtection="1">
      <alignment horizontal="center"/>
    </xf>
    <xf numFmtId="0" fontId="0" fillId="0" borderId="12" xfId="0" applyFont="1" applyBorder="1" applyAlignment="1" applyProtection="1">
      <alignment horizontal="center"/>
    </xf>
    <xf numFmtId="0" fontId="0" fillId="0" borderId="14" xfId="0" applyFont="1" applyBorder="1" applyAlignment="1" applyProtection="1">
      <alignment horizontal="center"/>
    </xf>
    <xf numFmtId="0" fontId="9" fillId="4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/>
    </xf>
    <xf numFmtId="0" fontId="9" fillId="5" borderId="6" xfId="0" applyFont="1" applyFill="1" applyBorder="1" applyAlignment="1">
      <alignment horizontal="center" vertical="center"/>
    </xf>
    <xf numFmtId="0" fontId="9" fillId="5" borderId="5" xfId="0" applyFont="1" applyFill="1" applyBorder="1" applyAlignment="1">
      <alignment horizontal="center" vertical="center"/>
    </xf>
    <xf numFmtId="0" fontId="9" fillId="5" borderId="7" xfId="0" applyFont="1" applyFill="1" applyBorder="1" applyAlignment="1">
      <alignment horizontal="center" vertical="center"/>
    </xf>
    <xf numFmtId="0" fontId="9" fillId="4" borderId="6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0" fontId="9" fillId="4" borderId="8" xfId="0" applyFont="1" applyFill="1" applyBorder="1" applyAlignment="1">
      <alignment horizontal="center" vertical="center" wrapText="1"/>
    </xf>
    <xf numFmtId="0" fontId="9" fillId="4" borderId="9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165" fontId="9" fillId="2" borderId="1" xfId="1" applyNumberFormat="1" applyFont="1" applyFill="1" applyBorder="1" applyAlignment="1" applyProtection="1">
      <alignment horizontal="center"/>
      <protection hidden="1"/>
    </xf>
    <xf numFmtId="0" fontId="2" fillId="3" borderId="6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left" vertical="center" wrapText="1"/>
    </xf>
    <xf numFmtId="0" fontId="2" fillId="4" borderId="12" xfId="0" applyFont="1" applyFill="1" applyBorder="1" applyAlignment="1">
      <alignment horizontal="left" vertical="center" wrapText="1"/>
    </xf>
    <xf numFmtId="0" fontId="2" fillId="4" borderId="14" xfId="0" applyFont="1" applyFill="1" applyBorder="1" applyAlignment="1">
      <alignment horizontal="left" vertical="center" wrapText="1"/>
    </xf>
    <xf numFmtId="0" fontId="2" fillId="4" borderId="8" xfId="0" applyFont="1" applyFill="1" applyBorder="1" applyAlignment="1">
      <alignment horizontal="left" vertical="center" wrapText="1"/>
    </xf>
    <xf numFmtId="0" fontId="2" fillId="4" borderId="4" xfId="0" applyFont="1" applyFill="1" applyBorder="1" applyAlignment="1">
      <alignment horizontal="left" vertical="center" wrapText="1"/>
    </xf>
    <xf numFmtId="0" fontId="2" fillId="4" borderId="9" xfId="0" applyFont="1" applyFill="1" applyBorder="1" applyAlignment="1">
      <alignment horizontal="left" vertical="center" wrapText="1"/>
    </xf>
    <xf numFmtId="0" fontId="5" fillId="5" borderId="13" xfId="0" applyFont="1" applyFill="1" applyBorder="1" applyAlignment="1">
      <alignment horizontal="center" vertical="center"/>
    </xf>
    <xf numFmtId="0" fontId="5" fillId="5" borderId="12" xfId="0" applyFont="1" applyFill="1" applyBorder="1" applyAlignment="1">
      <alignment horizontal="center" vertical="center"/>
    </xf>
    <xf numFmtId="0" fontId="5" fillId="5" borderId="14" xfId="0" applyFont="1" applyFill="1" applyBorder="1" applyAlignment="1">
      <alignment horizontal="center" vertical="center"/>
    </xf>
    <xf numFmtId="0" fontId="3" fillId="0" borderId="5" xfId="0" applyFont="1" applyBorder="1" applyAlignment="1" applyProtection="1">
      <alignment horizontal="center" vertical="center" wrapText="1"/>
      <protection hidden="1"/>
    </xf>
    <xf numFmtId="0" fontId="3" fillId="0" borderId="4" xfId="0" applyFont="1" applyBorder="1" applyAlignment="1" applyProtection="1">
      <alignment horizontal="center" vertical="center" wrapText="1"/>
      <protection hidden="1"/>
    </xf>
    <xf numFmtId="0" fontId="3" fillId="0" borderId="9" xfId="0" applyFont="1" applyBorder="1" applyAlignment="1" applyProtection="1">
      <alignment horizontal="center" vertical="center" wrapText="1"/>
      <protection hidden="1"/>
    </xf>
    <xf numFmtId="0" fontId="3" fillId="2" borderId="13" xfId="0" applyFont="1" applyFill="1" applyBorder="1" applyAlignment="1" applyProtection="1">
      <alignment horizontal="center" vertical="center" wrapText="1"/>
      <protection hidden="1"/>
    </xf>
    <xf numFmtId="0" fontId="3" fillId="2" borderId="12" xfId="0" applyFont="1" applyFill="1" applyBorder="1" applyAlignment="1" applyProtection="1">
      <alignment horizontal="center" vertical="center" wrapText="1"/>
      <protection hidden="1"/>
    </xf>
    <xf numFmtId="0" fontId="3" fillId="2" borderId="14" xfId="0" applyFont="1" applyFill="1" applyBorder="1" applyAlignment="1" applyProtection="1">
      <alignment horizontal="center" vertical="center" wrapText="1"/>
      <protection hidden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14" fontId="3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164" fontId="10" fillId="2" borderId="1" xfId="1" applyFont="1" applyFill="1" applyBorder="1" applyAlignment="1">
      <alignment horizontal="center"/>
    </xf>
    <xf numFmtId="165" fontId="9" fillId="2" borderId="1" xfId="0" applyNumberFormat="1" applyFont="1" applyFill="1" applyBorder="1" applyAlignment="1" applyProtection="1">
      <alignment horizontal="center"/>
      <protection hidden="1"/>
    </xf>
    <xf numFmtId="165" fontId="9" fillId="4" borderId="1" xfId="1" applyNumberFormat="1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wrapText="1"/>
    </xf>
    <xf numFmtId="164" fontId="9" fillId="4" borderId="1" xfId="1" applyFont="1" applyFill="1" applyBorder="1" applyAlignment="1" applyProtection="1">
      <alignment horizontal="center"/>
      <protection hidden="1"/>
    </xf>
    <xf numFmtId="164" fontId="10" fillId="0" borderId="0" xfId="1" applyFont="1" applyBorder="1" applyAlignment="1" applyProtection="1">
      <alignment horizontal="center" vertical="center"/>
      <protection hidden="1"/>
    </xf>
    <xf numFmtId="164" fontId="10" fillId="0" borderId="11" xfId="1" applyFont="1" applyBorder="1" applyAlignment="1" applyProtection="1">
      <alignment horizontal="center" vertical="center"/>
      <protection hidden="1"/>
    </xf>
    <xf numFmtId="164" fontId="10" fillId="0" borderId="4" xfId="1" applyFont="1" applyBorder="1" applyAlignment="1" applyProtection="1">
      <alignment horizontal="center" vertical="center"/>
      <protection hidden="1"/>
    </xf>
    <xf numFmtId="164" fontId="10" fillId="0" borderId="9" xfId="1" applyFont="1" applyBorder="1" applyAlignment="1" applyProtection="1">
      <alignment horizontal="center" vertical="center"/>
      <protection hidden="1"/>
    </xf>
    <xf numFmtId="164" fontId="10" fillId="0" borderId="12" xfId="1" applyFont="1" applyBorder="1" applyAlignment="1" applyProtection="1">
      <alignment horizontal="center" vertical="center"/>
      <protection hidden="1"/>
    </xf>
    <xf numFmtId="164" fontId="10" fillId="0" borderId="14" xfId="1" applyFont="1" applyBorder="1" applyAlignment="1" applyProtection="1">
      <alignment horizontal="center" vertical="center"/>
      <protection hidden="1"/>
    </xf>
    <xf numFmtId="164" fontId="10" fillId="0" borderId="12" xfId="1" applyFont="1" applyBorder="1" applyAlignment="1">
      <alignment horizontal="center"/>
    </xf>
    <xf numFmtId="164" fontId="9" fillId="2" borderId="1" xfId="1" applyFont="1" applyFill="1" applyBorder="1" applyAlignment="1">
      <alignment horizontal="center"/>
    </xf>
    <xf numFmtId="0" fontId="9" fillId="4" borderId="6" xfId="0" applyFont="1" applyFill="1" applyBorder="1" applyAlignment="1">
      <alignment horizontal="center" vertical="center"/>
    </xf>
    <xf numFmtId="0" fontId="9" fillId="4" borderId="5" xfId="0" applyFont="1" applyFill="1" applyBorder="1" applyAlignment="1">
      <alignment horizontal="center" vertical="center"/>
    </xf>
    <xf numFmtId="0" fontId="9" fillId="4" borderId="7" xfId="0" applyFont="1" applyFill="1" applyBorder="1" applyAlignment="1">
      <alignment horizontal="center" vertical="center"/>
    </xf>
    <xf numFmtId="0" fontId="9" fillId="4" borderId="8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0" fontId="9" fillId="4" borderId="9" xfId="0" applyFont="1" applyFill="1" applyBorder="1" applyAlignment="1">
      <alignment horizontal="center" vertical="center"/>
    </xf>
    <xf numFmtId="164" fontId="10" fillId="0" borderId="5" xfId="1" applyFont="1" applyBorder="1" applyAlignment="1" applyProtection="1">
      <alignment horizontal="center" vertical="center"/>
      <protection hidden="1"/>
    </xf>
    <xf numFmtId="164" fontId="10" fillId="0" borderId="7" xfId="1" applyFont="1" applyBorder="1" applyAlignment="1" applyProtection="1">
      <alignment horizontal="center" vertical="center"/>
      <protection hidden="1"/>
    </xf>
    <xf numFmtId="0" fontId="10" fillId="2" borderId="13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/>
    </xf>
    <xf numFmtId="164" fontId="10" fillId="2" borderId="13" xfId="1" applyFont="1" applyFill="1" applyBorder="1" applyAlignment="1">
      <alignment horizontal="center"/>
    </xf>
    <xf numFmtId="164" fontId="10" fillId="2" borderId="14" xfId="1" applyFont="1" applyFill="1" applyBorder="1" applyAlignment="1">
      <alignment horizontal="center"/>
    </xf>
    <xf numFmtId="0" fontId="10" fillId="2" borderId="13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/>
    </xf>
  </cellXfs>
  <cellStyles count="3">
    <cellStyle name="Moneda" xfId="1" builtinId="4"/>
    <cellStyle name="Normal" xfId="0" builtinId="0"/>
    <cellStyle name="Normal_Hoja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ase%20de%20datos%20proyectos/Base%20de%20datos%20SIB%202019/Base%20de%20datos%20SIB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yectos"/>
      <sheetName val="Jircas"/>
      <sheetName val="Hoja 3"/>
    </sheetNames>
    <sheetDataSet>
      <sheetData sheetId="0">
        <row r="1">
          <cell r="A1" t="str">
            <v>Codigo</v>
          </cell>
          <cell r="B1" t="str">
            <v>Proyecto</v>
          </cell>
          <cell r="C1" t="str">
            <v>Director</v>
          </cell>
          <cell r="D1" t="str">
            <v>Co Director</v>
          </cell>
          <cell r="E1" t="str">
            <v>Convocatoria</v>
          </cell>
          <cell r="F1" t="str">
            <v>Unidad Administradora</v>
          </cell>
          <cell r="G1" t="str">
            <v>Fecha de inicio</v>
          </cell>
          <cell r="H1" t="str">
            <v>Fecha de fin</v>
          </cell>
          <cell r="I1" t="str">
            <v>Subsidio Adjudicado</v>
          </cell>
          <cell r="J1" t="str">
            <v>Subsidio solicitado</v>
          </cell>
        </row>
        <row r="2">
          <cell r="A2" t="str">
            <v>0482/2019</v>
          </cell>
          <cell r="B2" t="str">
            <v>Captación de nutrientes de efluentes con biomasa vegetal</v>
          </cell>
          <cell r="C2" t="str">
            <v>Alegre, Mariana</v>
          </cell>
          <cell r="D2" t="str">
            <v xml:space="preserve">Portela, Silvina </v>
          </cell>
          <cell r="E2" t="str">
            <v>SIB 2019</v>
          </cell>
          <cell r="F2" t="str">
            <v>SIDT</v>
          </cell>
          <cell r="G2">
            <v>43556</v>
          </cell>
          <cell r="H2">
            <v>44196</v>
          </cell>
          <cell r="I2">
            <v>100000</v>
          </cell>
          <cell r="J2">
            <v>100000</v>
          </cell>
        </row>
        <row r="3">
          <cell r="A3" t="str">
            <v>0515/2019</v>
          </cell>
          <cell r="B3" t="str">
            <v>En la transición hacia la inclusión y sostenibilidad energética. Experiencias, estrategias y desafíos para Argentina</v>
          </cell>
          <cell r="C3" t="str">
            <v>Carrizo, Silvina</v>
          </cell>
          <cell r="D3" t="str">
            <v>Clementi, Luciana Vanesa</v>
          </cell>
          <cell r="E3" t="str">
            <v>SIB 2019</v>
          </cell>
          <cell r="F3" t="str">
            <v>SIDT</v>
          </cell>
          <cell r="G3">
            <v>43556</v>
          </cell>
          <cell r="H3">
            <v>44196</v>
          </cell>
          <cell r="I3">
            <v>50000</v>
          </cell>
          <cell r="J3">
            <v>99200</v>
          </cell>
        </row>
        <row r="4">
          <cell r="A4" t="str">
            <v>0516/2019</v>
          </cell>
          <cell r="B4" t="str">
            <v>Desafíos de Patrimonio y Sostenibilidad en el Noroeste de la Provincia de Buenos Aires</v>
          </cell>
          <cell r="C4" t="str">
            <v>Lima, Luis Julian</v>
          </cell>
          <cell r="D4" t="str">
            <v>Yuln, Melina</v>
          </cell>
          <cell r="E4" t="str">
            <v>SIB 2019</v>
          </cell>
          <cell r="F4" t="str">
            <v>SIDT</v>
          </cell>
          <cell r="G4">
            <v>43556</v>
          </cell>
          <cell r="H4">
            <v>44196</v>
          </cell>
          <cell r="I4">
            <v>50000</v>
          </cell>
          <cell r="J4">
            <v>50000</v>
          </cell>
        </row>
        <row r="5">
          <cell r="A5" t="str">
            <v>0536/2019</v>
          </cell>
          <cell r="B5" t="str">
            <v>Tecnología y Aplicaciones de Sistemas de Software: Innovación en procesos, productos y servicios</v>
          </cell>
          <cell r="C5" t="str">
            <v xml:space="preserve">Ramón, Hugo </v>
          </cell>
          <cell r="D5" t="str">
            <v>Esnaola, Leonardo Martín</v>
          </cell>
          <cell r="E5" t="str">
            <v>SIB 2019</v>
          </cell>
          <cell r="F5" t="str">
            <v>SIDT</v>
          </cell>
          <cell r="G5">
            <v>43556</v>
          </cell>
          <cell r="H5">
            <v>44196</v>
          </cell>
          <cell r="I5">
            <v>200000</v>
          </cell>
          <cell r="J5">
            <v>200000</v>
          </cell>
        </row>
        <row r="6">
          <cell r="A6" t="str">
            <v>0542/2019</v>
          </cell>
          <cell r="B6" t="str">
            <v>Aportes al control biológico y genético de plagas en cultivos extensivos con planteos agroecológicos y convencionales en el noroeste de la provincia de Buenos Aires</v>
          </cell>
          <cell r="C6" t="str">
            <v>Ricci, Mónica</v>
          </cell>
          <cell r="D6" t="str">
            <v xml:space="preserve">Margaría, Cecilia </v>
          </cell>
          <cell r="E6" t="str">
            <v>SIB 2019</v>
          </cell>
          <cell r="F6" t="str">
            <v>SIDT</v>
          </cell>
          <cell r="G6">
            <v>43556</v>
          </cell>
          <cell r="H6">
            <v>44196</v>
          </cell>
          <cell r="I6">
            <v>100000</v>
          </cell>
          <cell r="J6">
            <v>200000</v>
          </cell>
        </row>
        <row r="7">
          <cell r="A7" t="str">
            <v>0544/2019</v>
          </cell>
          <cell r="B7" t="str">
            <v>Rendimiento potencial y eficiencia en el uso de agua y nitrógeno en trigo y maíz: Identificación de bases ecofisiológicas y genéticas para mejoramiento</v>
          </cell>
          <cell r="C7" t="str">
            <v>Gonzalez, Fernanda</v>
          </cell>
          <cell r="D7" t="str">
            <v>Rossini, María de los Ángeles</v>
          </cell>
          <cell r="E7" t="str">
            <v>SIB 2019</v>
          </cell>
          <cell r="F7" t="str">
            <v>SIDT</v>
          </cell>
          <cell r="G7">
            <v>43556</v>
          </cell>
          <cell r="H7">
            <v>44196</v>
          </cell>
          <cell r="I7">
            <v>200000</v>
          </cell>
          <cell r="J7">
            <v>200000</v>
          </cell>
        </row>
        <row r="8">
          <cell r="A8" t="str">
            <v>0548/2019</v>
          </cell>
          <cell r="B8" t="str">
            <v>Informática y Tecnologías Emergentes</v>
          </cell>
          <cell r="C8" t="str">
            <v>Russo, Claudia</v>
          </cell>
          <cell r="D8" t="str">
            <v>Sarobe, Mónica</v>
          </cell>
          <cell r="E8" t="str">
            <v>SIB 2019</v>
          </cell>
          <cell r="F8" t="str">
            <v>SIDT</v>
          </cell>
          <cell r="G8">
            <v>43556</v>
          </cell>
          <cell r="H8">
            <v>44196</v>
          </cell>
          <cell r="I8">
            <v>100000</v>
          </cell>
          <cell r="J8">
            <v>200000</v>
          </cell>
        </row>
        <row r="9">
          <cell r="A9" t="str">
            <v>0553/2019</v>
          </cell>
          <cell r="B9" t="str">
            <v>Evaluación de estrategias de empleo de variables secundarias o indicadoras de naturaleza ecofisiológica, bioquímica y molecular en índices de selección en maíz</v>
          </cell>
          <cell r="C9" t="str">
            <v>Eyherabide, Guillermo</v>
          </cell>
          <cell r="D9"/>
          <cell r="E9" t="str">
            <v>SIB 2019</v>
          </cell>
          <cell r="F9" t="str">
            <v>SIDT</v>
          </cell>
          <cell r="G9">
            <v>43556</v>
          </cell>
          <cell r="H9">
            <v>44196</v>
          </cell>
          <cell r="I9">
            <v>100000</v>
          </cell>
          <cell r="J9">
            <v>100000</v>
          </cell>
        </row>
        <row r="10">
          <cell r="A10" t="str">
            <v>0556/2019</v>
          </cell>
          <cell r="B10" t="str">
            <v>Competencias digitales en la universidad y su impacto en las prácticas académicas y cívicas de estudiantes y profesores</v>
          </cell>
          <cell r="C10" t="str">
            <v>Amado Suarez, Adriana</v>
          </cell>
          <cell r="D10" t="str">
            <v>Tarullo, Raquel</v>
          </cell>
          <cell r="E10" t="str">
            <v>SIB 2019</v>
          </cell>
          <cell r="F10" t="str">
            <v>SIDT</v>
          </cell>
          <cell r="G10">
            <v>43556</v>
          </cell>
          <cell r="H10">
            <v>44196</v>
          </cell>
          <cell r="I10">
            <v>50000</v>
          </cell>
          <cell r="J10">
            <v>50000</v>
          </cell>
        </row>
        <row r="11">
          <cell r="A11" t="str">
            <v>0557/2019</v>
          </cell>
          <cell r="B11" t="str">
            <v xml:space="preserve">Mecanismos moleculares en la respuesta a tratamientos dirigidos y quimioterapicos en tumores benignos de hipófisis y cáncer de mama y próstata metastasicos. Rol de la señalización celular </v>
          </cell>
          <cell r="C11" t="str">
            <v>Cristina, Carolina</v>
          </cell>
          <cell r="D11"/>
          <cell r="E11" t="str">
            <v>SIB 2019</v>
          </cell>
          <cell r="F11" t="str">
            <v>SIDT</v>
          </cell>
          <cell r="G11">
            <v>43556</v>
          </cell>
          <cell r="H11">
            <v>44196</v>
          </cell>
          <cell r="I11">
            <v>200000</v>
          </cell>
          <cell r="J11">
            <v>200000</v>
          </cell>
        </row>
        <row r="12">
          <cell r="A12" t="str">
            <v>0561/2019</v>
          </cell>
          <cell r="B12" t="str">
            <v>Estudio de componentes del microambiente en tumores humanos: Asociación de la expresión de Ac Hialurónico con cambios epigenéticos en tejido tumoral y no tumoral?</v>
          </cell>
          <cell r="C12" t="str">
            <v>Alaniz, Laura</v>
          </cell>
          <cell r="D12" t="str">
            <v>Sevic, Ina</v>
          </cell>
          <cell r="E12" t="str">
            <v>SIB 2019</v>
          </cell>
          <cell r="F12" t="str">
            <v>SIDT</v>
          </cell>
          <cell r="G12">
            <v>43556</v>
          </cell>
          <cell r="H12">
            <v>44196</v>
          </cell>
          <cell r="I12">
            <v>200000</v>
          </cell>
          <cell r="J12">
            <v>200000</v>
          </cell>
        </row>
        <row r="13">
          <cell r="A13" t="str">
            <v>0566/2019</v>
          </cell>
          <cell r="B13" t="str">
            <v>Aplicación de tecnología FTA en el muestreo, recuperación y caracterización molecular de virosis transmitidas por roedores.</v>
          </cell>
          <cell r="C13" t="str">
            <v>Saavedra, María del Carmen</v>
          </cell>
          <cell r="D13" t="str">
            <v>Martín, María Laura</v>
          </cell>
          <cell r="E13" t="str">
            <v>SIB 2019</v>
          </cell>
          <cell r="F13" t="str">
            <v>SIDT</v>
          </cell>
          <cell r="G13">
            <v>43556</v>
          </cell>
          <cell r="H13">
            <v>44196</v>
          </cell>
          <cell r="I13">
            <v>50000</v>
          </cell>
          <cell r="J13">
            <v>50000</v>
          </cell>
        </row>
        <row r="14">
          <cell r="A14" t="str">
            <v>0567/2019</v>
          </cell>
          <cell r="B14" t="str">
            <v>Caracterización de un nuevo flavivirus aislado en mosquitos en la provincia de Corrientes, Argentina.</v>
          </cell>
          <cell r="C14" t="str">
            <v>Riera, Laura</v>
          </cell>
          <cell r="D14"/>
          <cell r="E14" t="str">
            <v>SIB 2019</v>
          </cell>
          <cell r="F14" t="str">
            <v>SIDT</v>
          </cell>
          <cell r="G14">
            <v>43556</v>
          </cell>
          <cell r="H14">
            <v>44196</v>
          </cell>
          <cell r="I14">
            <v>50000</v>
          </cell>
          <cell r="J14">
            <v>50000</v>
          </cell>
        </row>
        <row r="15">
          <cell r="A15" t="str">
            <v>0575/2019</v>
          </cell>
          <cell r="B15" t="str">
            <v>Identificacion y cuantificacion de bacterias potencialmente patogenas en sistemas acuaticos pampeanos del Noroeste de la Provincia de Buenos Aires</v>
          </cell>
          <cell r="C15" t="str">
            <v>Schiaffino, María Romina</v>
          </cell>
          <cell r="D15"/>
          <cell r="E15" t="str">
            <v>SIB 2019</v>
          </cell>
          <cell r="F15" t="str">
            <v>SIDT</v>
          </cell>
          <cell r="G15">
            <v>43556</v>
          </cell>
          <cell r="H15">
            <v>44196</v>
          </cell>
          <cell r="I15">
            <v>200000</v>
          </cell>
          <cell r="J15">
            <v>200000</v>
          </cell>
        </row>
        <row r="16">
          <cell r="A16" t="str">
            <v>0576/2019</v>
          </cell>
          <cell r="B16" t="str">
            <v>Estudios genéticos de la tolerancia a estreses abióticos en familias de Festuca arundinácea, Thinopyrum ponticum y Lolium multiflorum</v>
          </cell>
          <cell r="C16" t="str">
            <v>Andres, Adriana</v>
          </cell>
          <cell r="D16" t="str">
            <v>Maciel, María Aurora</v>
          </cell>
          <cell r="E16" t="str">
            <v>SIB 2019</v>
          </cell>
          <cell r="F16" t="str">
            <v>SIDT</v>
          </cell>
          <cell r="G16">
            <v>43556</v>
          </cell>
          <cell r="H16">
            <v>44196</v>
          </cell>
          <cell r="I16">
            <v>100000</v>
          </cell>
          <cell r="J16">
            <v>200000</v>
          </cell>
        </row>
        <row r="17">
          <cell r="A17" t="str">
            <v>0577/2019</v>
          </cell>
          <cell r="B17" t="str">
            <v>Aplicación de fluidodinámica computacional en la ingeniería civil y arquitectura- Optimización en el dsieño y eficiencia energética</v>
          </cell>
          <cell r="C17" t="str">
            <v>Spada, Oscar</v>
          </cell>
          <cell r="D17" t="str">
            <v>Giordano, Walter</v>
          </cell>
          <cell r="E17" t="str">
            <v>SIB 2019</v>
          </cell>
          <cell r="F17" t="str">
            <v>SIDT</v>
          </cell>
          <cell r="G17">
            <v>43556</v>
          </cell>
          <cell r="H17">
            <v>44196</v>
          </cell>
          <cell r="I17">
            <v>49140</v>
          </cell>
          <cell r="J17">
            <v>49140</v>
          </cell>
        </row>
        <row r="18">
          <cell r="A18" t="str">
            <v>0581/2019</v>
          </cell>
          <cell r="B18" t="str">
            <v>Estudios patométricos y moleculares de la mancha marrón causada por Septoria glycines en soja en el norte de la provincia de Buenos Aires.</v>
          </cell>
          <cell r="C18" t="str">
            <v>Ivancovich, Anotnio</v>
          </cell>
          <cell r="D18" t="str">
            <v>Lavilla, Miguel</v>
          </cell>
          <cell r="E18" t="str">
            <v>SIB 2019</v>
          </cell>
          <cell r="F18" t="str">
            <v>SIDT</v>
          </cell>
          <cell r="G18">
            <v>43556</v>
          </cell>
          <cell r="H18">
            <v>44196</v>
          </cell>
          <cell r="I18">
            <v>100000</v>
          </cell>
          <cell r="J18">
            <v>200000</v>
          </cell>
        </row>
        <row r="19">
          <cell r="A19" t="str">
            <v>0585/2019</v>
          </cell>
          <cell r="B19" t="str">
            <v>Desarrollo de aceros avanzados de alta resistencia (AHSS) para uso de hormigón estructural</v>
          </cell>
          <cell r="C19" t="str">
            <v>Lima, Luis Julián</v>
          </cell>
          <cell r="D19" t="str">
            <v>Castillo, María José</v>
          </cell>
          <cell r="E19" t="str">
            <v>SIB 2019</v>
          </cell>
          <cell r="F19" t="str">
            <v>SIDT</v>
          </cell>
          <cell r="G19">
            <v>43556</v>
          </cell>
          <cell r="H19">
            <v>44196</v>
          </cell>
          <cell r="I19">
            <v>200000</v>
          </cell>
          <cell r="J19">
            <v>200000</v>
          </cell>
        </row>
        <row r="20">
          <cell r="A20" t="str">
            <v>0587/2019</v>
          </cell>
          <cell r="B20" t="str">
            <v>Estudio de los efectos de los métodos de preservación alternativos en madera de salicáceas para uso estructural</v>
          </cell>
          <cell r="C20" t="str">
            <v>Spada, Oscar</v>
          </cell>
          <cell r="D20" t="str">
            <v>Cobas, Ana Clara</v>
          </cell>
          <cell r="E20" t="str">
            <v>SIB 2019</v>
          </cell>
          <cell r="F20" t="str">
            <v>SIDT</v>
          </cell>
          <cell r="G20">
            <v>43556</v>
          </cell>
          <cell r="H20">
            <v>44196</v>
          </cell>
          <cell r="I20">
            <v>100000</v>
          </cell>
          <cell r="J20">
            <v>200000</v>
          </cell>
        </row>
        <row r="21">
          <cell r="A21" t="str">
            <v>0590/2019</v>
          </cell>
          <cell r="B21" t="str">
            <v>Análisis económico del derecho y criterio judiciales del fuero laboral en el Departamento Judicial de Junín</v>
          </cell>
          <cell r="C21" t="str">
            <v>Cenicacelaya, María de las Nieves</v>
          </cell>
          <cell r="D21" t="str">
            <v>Petraglia, Pablo German</v>
          </cell>
          <cell r="E21" t="str">
            <v>SIB 2019</v>
          </cell>
          <cell r="F21" t="str">
            <v>SIDT</v>
          </cell>
          <cell r="G21">
            <v>43556</v>
          </cell>
          <cell r="H21">
            <v>44196</v>
          </cell>
          <cell r="I21">
            <v>36000</v>
          </cell>
          <cell r="J21">
            <v>36000</v>
          </cell>
        </row>
        <row r="22">
          <cell r="A22" t="str">
            <v>0592/2019</v>
          </cell>
          <cell r="B22" t="str">
            <v>Desarrollo de quesos de pasta blanda utilizando insumos no tradicionales que permiten aprovechar subproductos o desechos de otras industrias</v>
          </cell>
          <cell r="C22" t="str">
            <v>Lima, Julio Luis</v>
          </cell>
          <cell r="D22" t="str">
            <v>Sola, Agustín</v>
          </cell>
          <cell r="E22" t="str">
            <v>SIB 2019</v>
          </cell>
          <cell r="F22" t="str">
            <v>SIDT</v>
          </cell>
          <cell r="G22">
            <v>43556</v>
          </cell>
          <cell r="H22">
            <v>44196</v>
          </cell>
          <cell r="I22">
            <v>50000</v>
          </cell>
          <cell r="J22">
            <v>200000</v>
          </cell>
        </row>
        <row r="23">
          <cell r="A23" t="str">
            <v>0596/2019</v>
          </cell>
          <cell r="B23" t="str">
            <v>Procesos de aprovechamiento de biomasa y control medioambiental mediante catálisis heterogénea</v>
          </cell>
          <cell r="C23" t="str">
            <v>Casella, Mónica Laura</v>
          </cell>
          <cell r="D23" t="str">
            <v>Merlo, Andrea Beatriz</v>
          </cell>
          <cell r="E23" t="str">
            <v>SIB 2019</v>
          </cell>
          <cell r="F23" t="str">
            <v>SIDT</v>
          </cell>
          <cell r="G23">
            <v>43556</v>
          </cell>
          <cell r="H23">
            <v>44196</v>
          </cell>
          <cell r="I23">
            <v>200000</v>
          </cell>
          <cell r="J23">
            <v>200000</v>
          </cell>
        </row>
        <row r="24">
          <cell r="A24" t="str">
            <v>0597/2019</v>
          </cell>
          <cell r="B24" t="str">
            <v>Sustentabilidad de cultivos de importancia económica en situaciones de estrés biótico y abiótico. Uso de bioinsumos como práctica de bajo impacto ambiental.</v>
          </cell>
          <cell r="C24" t="str">
            <v>Ruscitti, Marcela</v>
          </cell>
          <cell r="D24" t="str">
            <v>Gimenez, Daniel Oscar</v>
          </cell>
          <cell r="E24" t="str">
            <v>SIB 2019</v>
          </cell>
          <cell r="F24" t="str">
            <v>SIDT</v>
          </cell>
          <cell r="G24">
            <v>43556</v>
          </cell>
          <cell r="H24">
            <v>44196</v>
          </cell>
          <cell r="I24">
            <v>50000</v>
          </cell>
          <cell r="J24">
            <v>50000</v>
          </cell>
        </row>
        <row r="25">
          <cell r="A25" t="str">
            <v>0598/2019</v>
          </cell>
          <cell r="B25" t="str">
            <v>Introgresión de fuentes de resistencia a múltiples enfermedades en maíz</v>
          </cell>
          <cell r="C25" t="str">
            <v>Ferrer, Marcelo</v>
          </cell>
          <cell r="D25" t="str">
            <v>Defacio, Raquel</v>
          </cell>
          <cell r="E25" t="str">
            <v>SIB 2019</v>
          </cell>
          <cell r="F25" t="str">
            <v>SIDT</v>
          </cell>
          <cell r="G25">
            <v>43556</v>
          </cell>
          <cell r="H25">
            <v>44196</v>
          </cell>
          <cell r="I25">
            <v>100000</v>
          </cell>
          <cell r="J25">
            <v>200000</v>
          </cell>
        </row>
        <row r="26">
          <cell r="A26" t="str">
            <v>0599/2019</v>
          </cell>
          <cell r="B26" t="str">
            <v>Variabilidad genética de poblaciones locales de maíz (Zea mays L.) por su comportamiento frente a estrés salino e hídrico</v>
          </cell>
          <cell r="C26" t="str">
            <v>Ferrer, Marcelo</v>
          </cell>
          <cell r="D26" t="str">
            <v>Defacio, Raquel</v>
          </cell>
          <cell r="E26" t="str">
            <v>SIB 2019</v>
          </cell>
          <cell r="F26" t="str">
            <v>SIDT</v>
          </cell>
          <cell r="G26">
            <v>43556</v>
          </cell>
          <cell r="H26">
            <v>44196</v>
          </cell>
          <cell r="I26">
            <v>50000</v>
          </cell>
          <cell r="J26">
            <v>20000</v>
          </cell>
        </row>
        <row r="27">
          <cell r="A27" t="str">
            <v>0600/2019</v>
          </cell>
          <cell r="B27" t="str">
            <v>Biodiversidad y patrones de variación genética en mamíferos del centro y sur de Argentina</v>
          </cell>
          <cell r="C27" t="str">
            <v>Fernandez, Gabriela</v>
          </cell>
          <cell r="D27" t="str">
            <v>Mora, Matías Sebastián</v>
          </cell>
          <cell r="E27" t="str">
            <v>SIB 2019</v>
          </cell>
          <cell r="F27" t="str">
            <v>SIDT</v>
          </cell>
          <cell r="G27">
            <v>43556</v>
          </cell>
          <cell r="H27">
            <v>44196</v>
          </cell>
          <cell r="I27">
            <v>200000</v>
          </cell>
          <cell r="J27">
            <v>200000</v>
          </cell>
        </row>
        <row r="28">
          <cell r="A28" t="str">
            <v>0602/2019</v>
          </cell>
          <cell r="B28" t="str">
            <v>Diversidad genética, filogenia y aspectos sanitarios de las poblaciones silvestres de Sus scrofa de Argentina y su relación con los productores porcinos locales.</v>
          </cell>
          <cell r="C28" t="str">
            <v>Merino, Mariano</v>
          </cell>
          <cell r="D28" t="str">
            <v>Fernandez, Gabriela</v>
          </cell>
          <cell r="E28" t="str">
            <v>SIB 2019</v>
          </cell>
          <cell r="F28" t="str">
            <v>SIDT</v>
          </cell>
          <cell r="G28">
            <v>43556</v>
          </cell>
          <cell r="H28">
            <v>44196</v>
          </cell>
          <cell r="I28">
            <v>100000</v>
          </cell>
          <cell r="J28">
            <v>200000</v>
          </cell>
        </row>
        <row r="29">
          <cell r="A29" t="str">
            <v>0604/2019</v>
          </cell>
          <cell r="B29" t="str">
            <v>Confeccionando la ciudad. La instalación de la fábrica Annan de Pergamino y su efecto sobre el factor demográfico dentro del proceso de urbanización de la ciudad. 1960-1970</v>
          </cell>
          <cell r="C29" t="str">
            <v>Calderone, Marina</v>
          </cell>
          <cell r="D29"/>
          <cell r="E29" t="str">
            <v>SIB 2019</v>
          </cell>
          <cell r="F29" t="str">
            <v>SIDT</v>
          </cell>
          <cell r="G29">
            <v>43556</v>
          </cell>
          <cell r="H29">
            <v>44196</v>
          </cell>
          <cell r="I29">
            <v>50000</v>
          </cell>
          <cell r="J29">
            <v>100000</v>
          </cell>
        </row>
        <row r="30">
          <cell r="A30" t="str">
            <v>0606/2019</v>
          </cell>
          <cell r="B30" t="str">
            <v>Efectos cardíacos del uso medicinal de cannabis en epilepsia. Drosophila melanogaster como modelo de referencia para humano.</v>
          </cell>
          <cell r="C30" t="str">
            <v>Ferrero, Paola</v>
          </cell>
          <cell r="D30" t="str">
            <v>Santalla, Manuela</v>
          </cell>
          <cell r="E30" t="str">
            <v>SIB 2019</v>
          </cell>
          <cell r="F30" t="str">
            <v>SIDT</v>
          </cell>
          <cell r="G30">
            <v>43556</v>
          </cell>
          <cell r="H30">
            <v>44196</v>
          </cell>
          <cell r="I30">
            <v>50000</v>
          </cell>
          <cell r="J30">
            <v>200000</v>
          </cell>
        </row>
        <row r="31">
          <cell r="A31" t="str">
            <v>0607/2019</v>
          </cell>
          <cell r="B31" t="str">
            <v>Implementación del Consultorio de Enfermería para control de niño sano, en un Centro de Atención Primaria de la Salud, en la ciudad de Junín</v>
          </cell>
          <cell r="C31" t="str">
            <v>Riera, Laura Marisa</v>
          </cell>
          <cell r="D31" t="str">
            <v>Szumilo, Tomas</v>
          </cell>
          <cell r="E31" t="str">
            <v>SIB 2019</v>
          </cell>
          <cell r="F31" t="str">
            <v>SIDT</v>
          </cell>
          <cell r="G31">
            <v>43556</v>
          </cell>
          <cell r="H31">
            <v>44196</v>
          </cell>
          <cell r="I31">
            <v>100000</v>
          </cell>
          <cell r="J31">
            <v>110040</v>
          </cell>
        </row>
        <row r="32">
          <cell r="A32" t="str">
            <v>0608/2019</v>
          </cell>
          <cell r="B32" t="str">
            <v>Hacia la construcción de un modelo de gestión de diseño colaborativo en pos del desarrollo de las dinámicas sociales del territorio y sus recursos intangibles</v>
          </cell>
          <cell r="C32" t="str">
            <v>Filpe, María de las Mercedes</v>
          </cell>
          <cell r="D32" t="str">
            <v>Antonini, Florencia</v>
          </cell>
          <cell r="E32" t="str">
            <v>SIB 2019</v>
          </cell>
          <cell r="F32" t="str">
            <v>SIDT</v>
          </cell>
          <cell r="G32">
            <v>43556</v>
          </cell>
          <cell r="H32">
            <v>44196</v>
          </cell>
          <cell r="I32">
            <v>50000</v>
          </cell>
          <cell r="J32">
            <v>99800</v>
          </cell>
        </row>
        <row r="33">
          <cell r="A33" t="str">
            <v>0609/2019</v>
          </cell>
          <cell r="B33" t="str">
            <v>La currícula universitaria de grado en diseño. Hacia la construcción de un nuevo vínculo entre conocimiento proyectual y contextos sociales.</v>
          </cell>
          <cell r="C33" t="str">
            <v>Filpe, María de las Mercedes</v>
          </cell>
          <cell r="D33" t="str">
            <v>Guitelman, Sara</v>
          </cell>
          <cell r="E33" t="str">
            <v>SIB 2019</v>
          </cell>
          <cell r="F33" t="str">
            <v>SIDT</v>
          </cell>
          <cell r="G33">
            <v>43556</v>
          </cell>
          <cell r="H33">
            <v>44196</v>
          </cell>
          <cell r="I33">
            <v>100000</v>
          </cell>
          <cell r="J33">
            <v>198130</v>
          </cell>
        </row>
        <row r="34">
          <cell r="A34" t="str">
            <v>0611/2019</v>
          </cell>
          <cell r="B34" t="str">
            <v>Evaluación económica y ambiental de alternativas de intensificación sostenible en la cuenca del río Arrecifes</v>
          </cell>
          <cell r="C34" t="str">
            <v>Cabrini, Silvina</v>
          </cell>
          <cell r="D34" t="str">
            <v>Poggio, Santiago</v>
          </cell>
          <cell r="E34" t="str">
            <v>SIB 2019</v>
          </cell>
          <cell r="F34" t="str">
            <v>SIDT</v>
          </cell>
          <cell r="G34">
            <v>43556</v>
          </cell>
          <cell r="H34">
            <v>44196</v>
          </cell>
          <cell r="I34">
            <v>50000</v>
          </cell>
          <cell r="J34">
            <v>200000</v>
          </cell>
        </row>
        <row r="35">
          <cell r="A35" t="str">
            <v>0612/2019</v>
          </cell>
          <cell r="B35" t="str">
            <v>Recuperación de proteínas alimentarias a partir de sub-productos industriales y agregado de valor mediante hidrólisis enzimática</v>
          </cell>
          <cell r="C35" t="str">
            <v>Torres, María José</v>
          </cell>
          <cell r="D35" t="str">
            <v>Gallo, Alicia del Valle</v>
          </cell>
          <cell r="E35" t="str">
            <v>SIB 2019</v>
          </cell>
          <cell r="F35" t="str">
            <v>SIDT</v>
          </cell>
          <cell r="G35">
            <v>43556</v>
          </cell>
          <cell r="H35">
            <v>44196</v>
          </cell>
          <cell r="I35">
            <v>100000</v>
          </cell>
          <cell r="J35">
            <v>200000</v>
          </cell>
        </row>
        <row r="36">
          <cell r="A36" t="str">
            <v>0614/2019</v>
          </cell>
          <cell r="B36" t="str">
            <v>Transcriptómica de la respuesta a hipoxia en insectos: de la formación de traqueas a la angiogénesis</v>
          </cell>
          <cell r="C36" t="str">
            <v>Catalano, María Inés</v>
          </cell>
          <cell r="D36" t="str">
            <v>Lavore, Andres</v>
          </cell>
          <cell r="E36" t="str">
            <v>SIB 2019</v>
          </cell>
          <cell r="F36" t="str">
            <v>SIDT</v>
          </cell>
          <cell r="G36">
            <v>43556</v>
          </cell>
          <cell r="H36">
            <v>44196</v>
          </cell>
          <cell r="I36">
            <v>100000</v>
          </cell>
          <cell r="J36">
            <v>200000</v>
          </cell>
        </row>
        <row r="37">
          <cell r="A37" t="str">
            <v>0615/2019</v>
          </cell>
          <cell r="B37" t="str">
            <v>Inmunidad y resistencia a insecticidas en Dalbulus maidis: factores claves en el control del achaparramiento del maíz.</v>
          </cell>
          <cell r="C37" t="str">
            <v>Catalano, María Inés</v>
          </cell>
          <cell r="D37" t="str">
            <v>Rolandelli, Agustín</v>
          </cell>
          <cell r="E37" t="str">
            <v>SIB 2019</v>
          </cell>
          <cell r="F37" t="str">
            <v>SIDT</v>
          </cell>
          <cell r="G37">
            <v>43556</v>
          </cell>
          <cell r="H37">
            <v>44196</v>
          </cell>
          <cell r="I37">
            <v>200000</v>
          </cell>
          <cell r="J37">
            <v>200000</v>
          </cell>
        </row>
        <row r="38">
          <cell r="A38" t="str">
            <v>0618/2019</v>
          </cell>
          <cell r="B38" t="str">
            <v>Diagnóstico molecular y respuesta inmune frente a la infección por Clostridioides difficile, un patógeno emergente</v>
          </cell>
          <cell r="C38" t="str">
            <v>Pasquinelli, Virginia</v>
          </cell>
          <cell r="D38"/>
          <cell r="E38" t="str">
            <v>SIB 2019</v>
          </cell>
          <cell r="F38" t="str">
            <v>SIDT</v>
          </cell>
          <cell r="G38">
            <v>43556</v>
          </cell>
          <cell r="H38">
            <v>44196</v>
          </cell>
          <cell r="I38">
            <v>200000</v>
          </cell>
          <cell r="J38">
            <v>200000</v>
          </cell>
        </row>
        <row r="39">
          <cell r="A39" t="str">
            <v>0619/2019</v>
          </cell>
          <cell r="B39" t="str">
            <v>Estudio integrado de actividad y aplicaciones de extractos naturales obtenidos a partir de especies vegetales silvestres para la inhibición del pardeamiento enzimático</v>
          </cell>
          <cell r="C39" t="str">
            <v>Farroni, Abel Eduardo</v>
          </cell>
          <cell r="D39"/>
          <cell r="E39" t="str">
            <v>SIB 2019</v>
          </cell>
          <cell r="F39" t="str">
            <v>SIDT</v>
          </cell>
          <cell r="G39">
            <v>43556</v>
          </cell>
          <cell r="H39">
            <v>44196</v>
          </cell>
          <cell r="I39">
            <v>100000</v>
          </cell>
          <cell r="J39">
            <v>158560</v>
          </cell>
        </row>
        <row r="40">
          <cell r="A40" t="str">
            <v>0620/2019</v>
          </cell>
          <cell r="B40" t="str">
            <v>Aprovechamiento integral de la biomasa disponible en el Norte de la Provincia de Buenos</v>
          </cell>
          <cell r="C40" t="str">
            <v>Alegre, Mariana</v>
          </cell>
          <cell r="D40"/>
          <cell r="E40" t="str">
            <v>SIB 2019</v>
          </cell>
          <cell r="F40" t="str">
            <v>SIDT</v>
          </cell>
          <cell r="G40">
            <v>43556</v>
          </cell>
          <cell r="H40">
            <v>44196</v>
          </cell>
          <cell r="I40">
            <v>50000</v>
          </cell>
          <cell r="J40">
            <v>200000</v>
          </cell>
        </row>
        <row r="41">
          <cell r="A41" t="str">
            <v>0621/2019</v>
          </cell>
          <cell r="B41" t="str">
            <v>Incidencia sobre la productividad de cultivos en rotación agrícola del NO bonaerense de la persistencia edáfica de herbicidas residuales de la ALS y de la interferencia asociada a la presencia de residuos vegetales en la superficie del suelo</v>
          </cell>
          <cell r="C41" t="str">
            <v>Acciaresi, Horacio Abel</v>
          </cell>
          <cell r="D41" t="str">
            <v>Cepeda, Sergio Adrian</v>
          </cell>
          <cell r="E41" t="str">
            <v>SIB 2019</v>
          </cell>
          <cell r="F41" t="str">
            <v>SIDT</v>
          </cell>
          <cell r="G41">
            <v>43556</v>
          </cell>
          <cell r="H41">
            <v>44196</v>
          </cell>
          <cell r="I41">
            <v>50000</v>
          </cell>
          <cell r="J41">
            <v>50000</v>
          </cell>
        </row>
        <row r="42">
          <cell r="A42" t="str">
            <v>0626/2019</v>
          </cell>
          <cell r="B42" t="str">
            <v>Estudios de la neurogénesis de insectos.</v>
          </cell>
          <cell r="C42" t="str">
            <v>Rivera Pomar, Rolando</v>
          </cell>
          <cell r="D42" t="str">
            <v>Pascual, Agustina</v>
          </cell>
          <cell r="E42" t="str">
            <v>SIB 2019</v>
          </cell>
          <cell r="F42" t="str">
            <v>SIDT</v>
          </cell>
          <cell r="G42">
            <v>43556</v>
          </cell>
          <cell r="H42">
            <v>44196</v>
          </cell>
          <cell r="I42">
            <v>50000</v>
          </cell>
          <cell r="J42">
            <v>200000</v>
          </cell>
        </row>
        <row r="43">
          <cell r="A43" t="str">
            <v>0627/2019</v>
          </cell>
          <cell r="B43" t="str">
            <v>Evaluación del alcance de la UNNOBA en la Región y análisis de su impacto para la generación de estrategias de medición de la calidad y la transparencia en la Gestión Universitaria.</v>
          </cell>
          <cell r="C43" t="str">
            <v>Tavela, Danya Verónica</v>
          </cell>
          <cell r="D43" t="str">
            <v>Passarello, Mariana</v>
          </cell>
          <cell r="E43" t="str">
            <v>SIB 2019</v>
          </cell>
          <cell r="F43" t="str">
            <v>SIDT</v>
          </cell>
          <cell r="G43">
            <v>43556</v>
          </cell>
          <cell r="H43">
            <v>44196</v>
          </cell>
          <cell r="I43">
            <v>50000</v>
          </cell>
          <cell r="J43">
            <v>100000</v>
          </cell>
        </row>
        <row r="44">
          <cell r="A44" t="str">
            <v>0628/2019</v>
          </cell>
          <cell r="B44" t="str">
            <v>La elección del intendente municipal en la 2da y 4ta sección electoral. Estudio sobre la reelección en el departamento ejecutivo y sus implicancias político/institucionales</v>
          </cell>
          <cell r="C44" t="str">
            <v>Tamarit, Guillermo</v>
          </cell>
          <cell r="D44" t="str">
            <v>Lopez, Leandro</v>
          </cell>
          <cell r="E44" t="str">
            <v>SIB 2019</v>
          </cell>
          <cell r="F44" t="str">
            <v>SIDT</v>
          </cell>
          <cell r="G44">
            <v>43556</v>
          </cell>
          <cell r="H44">
            <v>44196</v>
          </cell>
          <cell r="I44">
            <v>50000</v>
          </cell>
          <cell r="J44"/>
        </row>
        <row r="45">
          <cell r="A45" t="str">
            <v>0629/2019</v>
          </cell>
          <cell r="B45" t="str">
            <v>Observatorio de Información Territorial: Relevamiento y análisis de información para la construcción de Indicadores Territoriales</v>
          </cell>
          <cell r="C45" t="str">
            <v>Tamarit, Guillermo</v>
          </cell>
          <cell r="D45" t="str">
            <v>Saenz, Mariana</v>
          </cell>
          <cell r="E45" t="str">
            <v>SIB 2019</v>
          </cell>
          <cell r="F45" t="str">
            <v>SIDT</v>
          </cell>
          <cell r="G45">
            <v>43556</v>
          </cell>
          <cell r="H45">
            <v>44196</v>
          </cell>
          <cell r="I45">
            <v>50000</v>
          </cell>
          <cell r="J45">
            <v>100000</v>
          </cell>
        </row>
        <row r="46">
          <cell r="A46" t="str">
            <v>0645/2019</v>
          </cell>
          <cell r="B46" t="str">
            <v>Hongos y bacterias benéficos: su importancia en los sistemas agrícolas diversificados</v>
          </cell>
          <cell r="C46" t="str">
            <v>Farroni, Abel Eduardo</v>
          </cell>
          <cell r="D46" t="str">
            <v>Restovich, Silvina Beatriz</v>
          </cell>
          <cell r="E46" t="str">
            <v>SIB 2019</v>
          </cell>
          <cell r="F46" t="str">
            <v>SIDT</v>
          </cell>
          <cell r="G46">
            <v>43556</v>
          </cell>
          <cell r="H46">
            <v>44196</v>
          </cell>
          <cell r="I46">
            <v>50000</v>
          </cell>
          <cell r="J46">
            <v>100000</v>
          </cell>
        </row>
        <row r="47">
          <cell r="A47" t="str">
            <v>0679/2019</v>
          </cell>
          <cell r="B47" t="str">
            <v>Control y monitoreo de variables hidrológicas en el campo experimental UNNOBA (Junín).</v>
          </cell>
          <cell r="C47" t="str">
            <v>Ainchil, Jerónimo</v>
          </cell>
          <cell r="D47" t="str">
            <v>Perdomo, Santiago</v>
          </cell>
          <cell r="E47" t="str">
            <v>SIB 2019</v>
          </cell>
          <cell r="F47" t="str">
            <v>SIDT</v>
          </cell>
          <cell r="G47">
            <v>43556</v>
          </cell>
          <cell r="H47">
            <v>44196</v>
          </cell>
          <cell r="I47">
            <v>100000</v>
          </cell>
          <cell r="J47">
            <v>100000</v>
          </cell>
        </row>
        <row r="48">
          <cell r="A48" t="str">
            <v>0681/2019</v>
          </cell>
          <cell r="B48" t="str">
            <v>Genes potencialmente favorables para tamaño de camada en cerdos del Noroeste de la Provincia de Buenos Aires</v>
          </cell>
          <cell r="C48" t="str">
            <v>Pedrazzini, Estela</v>
          </cell>
          <cell r="D48" t="str">
            <v>Balzi, Pamela</v>
          </cell>
          <cell r="E48" t="str">
            <v>SIB 2019</v>
          </cell>
          <cell r="F48" t="str">
            <v>SIDT</v>
          </cell>
          <cell r="G48">
            <v>43556</v>
          </cell>
          <cell r="H48">
            <v>44196</v>
          </cell>
          <cell r="I48">
            <v>50000</v>
          </cell>
          <cell r="J48">
            <v>100000</v>
          </cell>
        </row>
        <row r="49">
          <cell r="A49" t="str">
            <v>0702/2019</v>
          </cell>
          <cell r="B49" t="str">
            <v>Aplicación  de tecnologías para aumentar  con competitividad y sostenibilidad  los cultivos intensivos a campo y bajo cubierta plástica en la zona de Influencia de la UNNOBA</v>
          </cell>
          <cell r="C49" t="str">
            <v>Martínez, Susana Beatríz</v>
          </cell>
          <cell r="D49" t="str">
            <v>Chale, Walter Ricardo</v>
          </cell>
          <cell r="E49" t="str">
            <v>SIB 2019</v>
          </cell>
          <cell r="F49" t="str">
            <v>SIDT</v>
          </cell>
          <cell r="G49">
            <v>43556</v>
          </cell>
          <cell r="H49">
            <v>44196</v>
          </cell>
          <cell r="I49">
            <v>100000</v>
          </cell>
          <cell r="J49">
            <v>200000</v>
          </cell>
        </row>
        <row r="50">
          <cell r="A50" t="str">
            <v>0703/2019</v>
          </cell>
          <cell r="B50" t="str">
            <v>Fortalecimiento de la producción ovina y porcina en el área de influencia de la UNNOBA</v>
          </cell>
          <cell r="C50" t="str">
            <v>Patitucci, Ángel</v>
          </cell>
          <cell r="D50" t="str">
            <v>Pérez, María José</v>
          </cell>
          <cell r="E50" t="str">
            <v>SIB 2019</v>
          </cell>
          <cell r="F50" t="str">
            <v>SIDT</v>
          </cell>
          <cell r="G50">
            <v>43556</v>
          </cell>
          <cell r="H50">
            <v>44196</v>
          </cell>
          <cell r="I50">
            <v>100000</v>
          </cell>
          <cell r="J50">
            <v>200000</v>
          </cell>
        </row>
        <row r="51">
          <cell r="A51" t="str">
            <v>1588/2019</v>
          </cell>
          <cell r="B51" t="str">
            <v>Tratamiento de efluentescon macrófitas acuáticas</v>
          </cell>
          <cell r="C51" t="str">
            <v>Alegre, Mariana</v>
          </cell>
          <cell r="D51" t="str">
            <v>Portela, Silvina</v>
          </cell>
          <cell r="E51" t="str">
            <v>SPU VT Agregando Valor 2018</v>
          </cell>
          <cell r="F51" t="str">
            <v>SIDT</v>
          </cell>
          <cell r="G51">
            <v>43609</v>
          </cell>
          <cell r="H51">
            <v>43974</v>
          </cell>
          <cell r="I51">
            <v>150000</v>
          </cell>
          <cell r="J51">
            <v>150000</v>
          </cell>
        </row>
        <row r="52">
          <cell r="A52" t="str">
            <v>1597/2019</v>
          </cell>
          <cell r="B52" t="str">
            <v>Servicio de diagnóstico molecular y vinculación tecnológica en oncología para los centros de derivación en anatomía patológica de la región Noroeste de Buenos Aires</v>
          </cell>
          <cell r="C52" t="str">
            <v>Cristina, Carolina</v>
          </cell>
          <cell r="D52"/>
          <cell r="E52" t="str">
            <v>SPU VT Agregando Valor 2018</v>
          </cell>
          <cell r="F52" t="str">
            <v>SIDT</v>
          </cell>
          <cell r="G52">
            <v>43609</v>
          </cell>
          <cell r="H52">
            <v>43974</v>
          </cell>
          <cell r="I52">
            <v>150000</v>
          </cell>
          <cell r="J52">
            <v>150000</v>
          </cell>
        </row>
        <row r="53">
          <cell r="A53" t="str">
            <v>1915/2019</v>
          </cell>
          <cell r="B53" t="str">
            <v>Aprovechamiento de la biomasa de sorgo para la producción de biocombustibles</v>
          </cell>
          <cell r="C53" t="str">
            <v>Farroni, Abel Eduardo</v>
          </cell>
          <cell r="D53"/>
          <cell r="E53" t="str">
            <v>SPU VT Agregando Valor 2018</v>
          </cell>
          <cell r="F53" t="str">
            <v>SIDT</v>
          </cell>
          <cell r="G53">
            <v>43609</v>
          </cell>
          <cell r="H53">
            <v>43974</v>
          </cell>
          <cell r="I53">
            <v>150000</v>
          </cell>
          <cell r="J53">
            <v>150000</v>
          </cell>
        </row>
        <row r="54">
          <cell r="A54" t="str">
            <v>1938/2019</v>
          </cell>
          <cell r="B54" t="str">
            <v>Dx molecular de C. difficile</v>
          </cell>
          <cell r="C54" t="str">
            <v>Pasquinelli, Virginia</v>
          </cell>
          <cell r="D54"/>
          <cell r="E54" t="str">
            <v>SPU VT Agregando Valor 2018</v>
          </cell>
          <cell r="F54" t="str">
            <v>SIDT</v>
          </cell>
          <cell r="G54">
            <v>43609</v>
          </cell>
          <cell r="H54">
            <v>43974</v>
          </cell>
          <cell r="I54">
            <v>150000</v>
          </cell>
          <cell r="J54">
            <v>150000</v>
          </cell>
        </row>
        <row r="55">
          <cell r="A55"/>
          <cell r="B55"/>
          <cell r="C55"/>
          <cell r="D55"/>
          <cell r="E55"/>
          <cell r="F55"/>
          <cell r="G55"/>
          <cell r="H55"/>
          <cell r="I55"/>
          <cell r="J55"/>
        </row>
        <row r="56">
          <cell r="A56"/>
          <cell r="B56"/>
          <cell r="C56"/>
          <cell r="D56"/>
          <cell r="E56"/>
          <cell r="F56"/>
          <cell r="G56"/>
          <cell r="H56"/>
          <cell r="I56"/>
          <cell r="J56"/>
        </row>
        <row r="57">
          <cell r="A57"/>
          <cell r="B57"/>
          <cell r="C57"/>
          <cell r="D57"/>
          <cell r="E57"/>
          <cell r="F57"/>
          <cell r="G57"/>
          <cell r="H57"/>
          <cell r="I57"/>
          <cell r="J57"/>
        </row>
        <row r="58">
          <cell r="A58"/>
          <cell r="B58"/>
          <cell r="C58"/>
          <cell r="D58"/>
          <cell r="E58"/>
          <cell r="F58"/>
          <cell r="G58"/>
          <cell r="H58"/>
          <cell r="I58"/>
          <cell r="J58"/>
        </row>
        <row r="59">
          <cell r="A59"/>
          <cell r="B59"/>
          <cell r="C59"/>
          <cell r="D59"/>
          <cell r="E59"/>
          <cell r="F59"/>
          <cell r="G59"/>
          <cell r="H59"/>
          <cell r="I59"/>
          <cell r="J59"/>
        </row>
        <row r="60">
          <cell r="A60"/>
          <cell r="B60"/>
          <cell r="C60"/>
          <cell r="D60"/>
          <cell r="E60"/>
          <cell r="F60"/>
          <cell r="G60"/>
          <cell r="H60"/>
          <cell r="I60"/>
          <cell r="J60"/>
        </row>
        <row r="61">
          <cell r="A61"/>
          <cell r="B61"/>
          <cell r="C61"/>
          <cell r="D61"/>
          <cell r="E61"/>
          <cell r="F61"/>
          <cell r="G61"/>
          <cell r="H61"/>
          <cell r="I61"/>
          <cell r="J61"/>
        </row>
        <row r="62">
          <cell r="A62"/>
          <cell r="B62"/>
          <cell r="C62"/>
          <cell r="D62"/>
          <cell r="E62"/>
          <cell r="F62"/>
          <cell r="G62"/>
          <cell r="H62"/>
          <cell r="I62"/>
          <cell r="J62"/>
        </row>
        <row r="63">
          <cell r="A63"/>
          <cell r="B63"/>
          <cell r="C63"/>
          <cell r="D63"/>
          <cell r="E63"/>
          <cell r="F63"/>
          <cell r="G63"/>
          <cell r="H63"/>
          <cell r="I63"/>
          <cell r="J63"/>
        </row>
        <row r="64">
          <cell r="A64"/>
          <cell r="B64"/>
          <cell r="C64"/>
          <cell r="D64"/>
          <cell r="E64"/>
          <cell r="F64"/>
          <cell r="G64"/>
          <cell r="H64"/>
          <cell r="I64"/>
          <cell r="J64"/>
        </row>
        <row r="65">
          <cell r="A65"/>
          <cell r="B65"/>
          <cell r="C65"/>
          <cell r="D65"/>
          <cell r="E65"/>
          <cell r="F65"/>
          <cell r="G65"/>
          <cell r="H65"/>
          <cell r="I65"/>
          <cell r="J65"/>
        </row>
        <row r="66">
          <cell r="A66"/>
          <cell r="B66"/>
          <cell r="C66"/>
          <cell r="D66"/>
          <cell r="E66"/>
          <cell r="F66"/>
          <cell r="G66"/>
          <cell r="H66"/>
          <cell r="I66"/>
          <cell r="J66"/>
        </row>
        <row r="67">
          <cell r="A67"/>
          <cell r="B67"/>
          <cell r="C67"/>
          <cell r="D67"/>
          <cell r="E67"/>
          <cell r="F67"/>
          <cell r="G67"/>
          <cell r="H67"/>
          <cell r="I67"/>
          <cell r="J67"/>
        </row>
        <row r="68">
          <cell r="A68"/>
          <cell r="B68"/>
          <cell r="C68"/>
          <cell r="D68"/>
          <cell r="E68"/>
          <cell r="F68"/>
          <cell r="G68"/>
          <cell r="H68"/>
          <cell r="I68"/>
          <cell r="J68"/>
        </row>
        <row r="69">
          <cell r="A69"/>
          <cell r="B69"/>
          <cell r="C69"/>
          <cell r="D69"/>
          <cell r="E69"/>
          <cell r="F69"/>
          <cell r="G69"/>
          <cell r="H69"/>
          <cell r="I69"/>
          <cell r="J69"/>
        </row>
        <row r="70">
          <cell r="A70"/>
          <cell r="B70"/>
          <cell r="C70"/>
          <cell r="D70"/>
          <cell r="E70"/>
          <cell r="F70"/>
          <cell r="G70"/>
          <cell r="H70"/>
          <cell r="I70"/>
          <cell r="J70"/>
        </row>
        <row r="71">
          <cell r="A71"/>
          <cell r="B71"/>
          <cell r="C71"/>
          <cell r="D71"/>
          <cell r="E71"/>
          <cell r="F71"/>
          <cell r="G71"/>
          <cell r="H71"/>
          <cell r="I71"/>
          <cell r="J71"/>
        </row>
        <row r="72">
          <cell r="A72"/>
          <cell r="B72"/>
          <cell r="C72"/>
          <cell r="D72"/>
          <cell r="E72"/>
          <cell r="F72"/>
          <cell r="G72"/>
          <cell r="H72"/>
          <cell r="I72"/>
          <cell r="J72"/>
        </row>
        <row r="73">
          <cell r="A73"/>
          <cell r="B73"/>
          <cell r="C73"/>
          <cell r="D73"/>
          <cell r="E73"/>
          <cell r="F73"/>
          <cell r="G73"/>
          <cell r="H73"/>
          <cell r="I73"/>
          <cell r="J73"/>
        </row>
        <row r="74">
          <cell r="A74"/>
          <cell r="B74"/>
          <cell r="C74"/>
          <cell r="D74"/>
          <cell r="E74"/>
          <cell r="F74"/>
          <cell r="G74"/>
          <cell r="H74"/>
          <cell r="I74"/>
          <cell r="J74"/>
        </row>
        <row r="75">
          <cell r="A75"/>
          <cell r="B75"/>
          <cell r="C75"/>
          <cell r="D75"/>
          <cell r="E75"/>
          <cell r="F75"/>
          <cell r="G75"/>
          <cell r="H75"/>
          <cell r="I75"/>
          <cell r="J75"/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3"/>
  <sheetViews>
    <sheetView showGridLines="0" tabSelected="1" topLeftCell="A7" zoomScaleNormal="100" workbookViewId="0">
      <selection activeCell="F13" sqref="F13"/>
    </sheetView>
  </sheetViews>
  <sheetFormatPr baseColWidth="10" defaultColWidth="11.42578125" defaultRowHeight="12.75" x14ac:dyDescent="0.2"/>
  <cols>
    <col min="1" max="1" width="3" style="1" customWidth="1"/>
    <col min="2" max="2" width="4.7109375" style="1" customWidth="1"/>
    <col min="3" max="3" width="13.140625" style="1" customWidth="1"/>
    <col min="4" max="4" width="9.7109375" style="3" customWidth="1"/>
    <col min="5" max="5" width="18.85546875" style="1" customWidth="1"/>
    <col min="6" max="6" width="13.42578125" style="1" customWidth="1"/>
    <col min="7" max="7" width="7.5703125" style="1" customWidth="1"/>
    <col min="8" max="8" width="5.5703125" style="1" customWidth="1"/>
    <col min="9" max="9" width="8.7109375" style="1" customWidth="1"/>
    <col min="10" max="10" width="13.85546875" style="3" customWidth="1"/>
    <col min="11" max="11" width="12" style="16" customWidth="1"/>
    <col min="12" max="15" width="11.42578125" style="41"/>
    <col min="16" max="16384" width="11.42578125" style="1"/>
  </cols>
  <sheetData>
    <row r="1" spans="1:17" ht="12.75" hidden="1" customHeight="1" x14ac:dyDescent="0.2">
      <c r="A1" s="102" t="s">
        <v>0</v>
      </c>
      <c r="B1" s="103"/>
      <c r="C1" s="103"/>
      <c r="D1" s="103"/>
      <c r="E1" s="103"/>
      <c r="F1" s="103"/>
      <c r="G1" s="103"/>
      <c r="H1" s="103"/>
      <c r="I1" s="103"/>
      <c r="J1" s="104"/>
      <c r="K1" s="11"/>
    </row>
    <row r="2" spans="1:17" ht="15" customHeight="1" x14ac:dyDescent="0.2">
      <c r="A2" s="114" t="s">
        <v>67</v>
      </c>
      <c r="B2" s="115"/>
      <c r="C2" s="115"/>
      <c r="D2" s="115"/>
      <c r="E2" s="115"/>
      <c r="F2" s="115"/>
      <c r="G2" s="115"/>
      <c r="H2" s="115"/>
      <c r="I2" s="115"/>
      <c r="J2" s="116"/>
      <c r="K2" s="4"/>
    </row>
    <row r="3" spans="1:17" ht="15" customHeight="1" x14ac:dyDescent="0.2">
      <c r="A3" s="105" t="s">
        <v>1</v>
      </c>
      <c r="B3" s="106"/>
      <c r="C3" s="106"/>
      <c r="D3" s="106"/>
      <c r="E3" s="106"/>
      <c r="F3" s="106"/>
      <c r="G3" s="106"/>
      <c r="H3" s="106"/>
      <c r="I3" s="106"/>
      <c r="J3" s="107"/>
      <c r="K3" s="6"/>
      <c r="P3" s="40"/>
      <c r="Q3" s="40"/>
    </row>
    <row r="4" spans="1:17" ht="15" customHeight="1" x14ac:dyDescent="0.2">
      <c r="A4" s="108" t="s">
        <v>42</v>
      </c>
      <c r="B4" s="109"/>
      <c r="C4" s="110"/>
      <c r="D4" s="50"/>
      <c r="E4" s="49" t="s">
        <v>2</v>
      </c>
      <c r="F4" s="120" t="str">
        <f>IF(ISBLANK($D$4),"",VLOOKUP($D$4,[1]Proyectos!$A$1:$J$75,5,FALSE))</f>
        <v/>
      </c>
      <c r="G4" s="121"/>
      <c r="H4" s="122"/>
      <c r="I4" s="37" t="s">
        <v>41</v>
      </c>
      <c r="J4" s="61" t="str">
        <f>IF(ISBLANK($D$4),"",VLOOKUP($D$4,[1]Proyectos!$A$1:$J$75,6,FALSE))</f>
        <v/>
      </c>
      <c r="K4" s="12"/>
      <c r="L4" s="1"/>
      <c r="M4" s="1"/>
      <c r="O4" s="41" t="s">
        <v>52</v>
      </c>
      <c r="P4" s="41" t="s">
        <v>53</v>
      </c>
      <c r="Q4" s="40"/>
    </row>
    <row r="5" spans="1:17" ht="38.25" customHeight="1" x14ac:dyDescent="0.25">
      <c r="A5" s="111" t="s">
        <v>5</v>
      </c>
      <c r="B5" s="112"/>
      <c r="C5" s="113"/>
      <c r="D5" s="118" t="str">
        <f>IF(ISBLANK($D$4),"",VLOOKUP($D$4,[1]Proyectos!$A$1:$J$75,2,FALSE))</f>
        <v/>
      </c>
      <c r="E5" s="118"/>
      <c r="F5" s="118"/>
      <c r="G5" s="118"/>
      <c r="H5" s="118"/>
      <c r="I5" s="118"/>
      <c r="J5" s="119"/>
      <c r="K5" s="9"/>
      <c r="L5" s="7"/>
      <c r="M5" s="7"/>
      <c r="O5" s="41" t="s">
        <v>54</v>
      </c>
      <c r="P5" s="41" t="s">
        <v>55</v>
      </c>
      <c r="Q5" s="42"/>
    </row>
    <row r="6" spans="1:17" ht="15" customHeight="1" x14ac:dyDescent="0.25">
      <c r="A6" s="108" t="s">
        <v>3</v>
      </c>
      <c r="B6" s="109"/>
      <c r="C6" s="110"/>
      <c r="D6" s="117" t="str">
        <f>IF(ISBLANK($D$4),"",VLOOKUP($D$4,[1]Proyectos!$A$1:$J$75,3,FALSE))</f>
        <v/>
      </c>
      <c r="E6" s="117"/>
      <c r="F6" s="38" t="s">
        <v>4</v>
      </c>
      <c r="G6" s="123" t="str">
        <f>IF(ISBLANK($D$4),"",VLOOKUP($D$4,[1]Proyectos!$A$1:$J$75,4,FALSE))</f>
        <v/>
      </c>
      <c r="H6" s="123"/>
      <c r="I6" s="123"/>
      <c r="J6" s="124"/>
      <c r="K6" s="13"/>
      <c r="L6" s="8"/>
      <c r="M6" s="7"/>
      <c r="O6" s="41" t="s">
        <v>56</v>
      </c>
      <c r="P6" s="41" t="s">
        <v>57</v>
      </c>
      <c r="Q6" s="40"/>
    </row>
    <row r="7" spans="1:17" s="2" customFormat="1" ht="15" customHeight="1" x14ac:dyDescent="0.25">
      <c r="A7" s="108" t="s">
        <v>17</v>
      </c>
      <c r="B7" s="109"/>
      <c r="C7" s="110"/>
      <c r="D7" s="51" t="s">
        <v>13</v>
      </c>
      <c r="E7" s="53" t="str">
        <f>IF(ISBLANK($D$4),"",VLOOKUP($D$4,[1]Proyectos!$A$1:$J$75,7,FALSE))</f>
        <v/>
      </c>
      <c r="F7" s="125" t="s">
        <v>16</v>
      </c>
      <c r="G7" s="52" t="s">
        <v>15</v>
      </c>
      <c r="H7" s="126"/>
      <c r="I7" s="126"/>
      <c r="J7" s="127"/>
      <c r="K7" s="9"/>
      <c r="L7" s="8"/>
      <c r="M7" s="7"/>
      <c r="N7" s="32"/>
      <c r="O7" s="41" t="s">
        <v>58</v>
      </c>
      <c r="P7" s="41" t="s">
        <v>59</v>
      </c>
      <c r="Q7" s="40"/>
    </row>
    <row r="8" spans="1:17" ht="15" customHeight="1" x14ac:dyDescent="0.25">
      <c r="A8" s="108"/>
      <c r="B8" s="109"/>
      <c r="C8" s="110"/>
      <c r="D8" s="66" t="s">
        <v>14</v>
      </c>
      <c r="E8" s="54" t="str">
        <f>IF(ISBLANK($D$4),"",VLOOKUP($D$4,[1]Proyectos!$A$1:$J$75,8,FALSE))</f>
        <v/>
      </c>
      <c r="F8" s="125"/>
      <c r="G8" s="5" t="s">
        <v>48</v>
      </c>
      <c r="H8" s="128"/>
      <c r="I8" s="129"/>
      <c r="J8" s="130"/>
      <c r="K8" s="9"/>
      <c r="L8" s="8"/>
      <c r="M8" s="7"/>
      <c r="O8" s="41" t="s">
        <v>60</v>
      </c>
      <c r="P8" s="41" t="s">
        <v>26</v>
      </c>
      <c r="Q8" s="40"/>
    </row>
    <row r="9" spans="1:17" ht="15" customHeight="1" x14ac:dyDescent="0.25">
      <c r="A9" s="87"/>
      <c r="B9" s="88"/>
      <c r="C9" s="88"/>
      <c r="D9" s="88"/>
      <c r="E9" s="88"/>
      <c r="F9" s="88"/>
      <c r="G9" s="88"/>
      <c r="H9" s="88"/>
      <c r="I9" s="88"/>
      <c r="J9" s="89"/>
      <c r="K9" s="14"/>
      <c r="L9" s="8"/>
      <c r="M9" s="7"/>
      <c r="O9" s="41" t="s">
        <v>22</v>
      </c>
      <c r="P9" s="41" t="s">
        <v>25</v>
      </c>
      <c r="Q9" s="40"/>
    </row>
    <row r="10" spans="1:17" ht="15" customHeight="1" x14ac:dyDescent="0.25">
      <c r="A10" s="92" t="s">
        <v>21</v>
      </c>
      <c r="B10" s="93"/>
      <c r="C10" s="93"/>
      <c r="D10" s="93"/>
      <c r="E10" s="93"/>
      <c r="F10" s="93"/>
      <c r="G10" s="93"/>
      <c r="H10" s="93"/>
      <c r="I10" s="93"/>
      <c r="J10" s="94"/>
      <c r="K10" s="4"/>
      <c r="L10" s="7"/>
      <c r="M10" s="70"/>
      <c r="O10" s="41" t="s">
        <v>23</v>
      </c>
      <c r="P10" s="41" t="s">
        <v>61</v>
      </c>
      <c r="Q10" s="40"/>
    </row>
    <row r="11" spans="1:17" ht="15" customHeight="1" x14ac:dyDescent="0.2">
      <c r="A11" s="134" t="s">
        <v>6</v>
      </c>
      <c r="B11" s="95" t="s">
        <v>68</v>
      </c>
      <c r="C11" s="96"/>
      <c r="D11" s="59" t="s">
        <v>7</v>
      </c>
      <c r="E11" s="134" t="s">
        <v>8</v>
      </c>
      <c r="F11" s="134" t="s">
        <v>9</v>
      </c>
      <c r="G11" s="95" t="s">
        <v>10</v>
      </c>
      <c r="H11" s="96"/>
      <c r="I11" s="95" t="s">
        <v>11</v>
      </c>
      <c r="J11" s="96"/>
      <c r="K11" s="9"/>
      <c r="M11" s="32"/>
      <c r="O11" s="41" t="s">
        <v>24</v>
      </c>
      <c r="P11" s="41" t="s">
        <v>62</v>
      </c>
      <c r="Q11" s="40"/>
    </row>
    <row r="12" spans="1:17" ht="15" customHeight="1" x14ac:dyDescent="0.2">
      <c r="A12" s="97"/>
      <c r="B12" s="55" t="s">
        <v>69</v>
      </c>
      <c r="C12" s="56" t="s">
        <v>70</v>
      </c>
      <c r="D12" s="60" t="s">
        <v>75</v>
      </c>
      <c r="E12" s="135"/>
      <c r="F12" s="135"/>
      <c r="G12" s="97"/>
      <c r="H12" s="98"/>
      <c r="I12" s="97"/>
      <c r="J12" s="98"/>
      <c r="K12" s="9"/>
      <c r="M12" s="32" t="s">
        <v>76</v>
      </c>
      <c r="O12" s="41" t="s">
        <v>20</v>
      </c>
      <c r="P12" s="41" t="s">
        <v>27</v>
      </c>
      <c r="Q12" s="41"/>
    </row>
    <row r="13" spans="1:17" ht="15" customHeight="1" x14ac:dyDescent="0.2">
      <c r="A13" s="18">
        <v>1</v>
      </c>
      <c r="B13" s="18"/>
      <c r="C13" s="19"/>
      <c r="D13" s="67"/>
      <c r="E13" s="19"/>
      <c r="F13" s="19"/>
      <c r="G13" s="72"/>
      <c r="H13" s="73"/>
      <c r="I13" s="72"/>
      <c r="J13" s="73"/>
      <c r="K13" s="15"/>
      <c r="M13" s="32" t="s">
        <v>77</v>
      </c>
      <c r="O13" s="41" t="s">
        <v>63</v>
      </c>
      <c r="P13" s="41"/>
      <c r="Q13" s="41" t="s">
        <v>72</v>
      </c>
    </row>
    <row r="14" spans="1:17" ht="15" customHeight="1" x14ac:dyDescent="0.2">
      <c r="A14" s="18">
        <v>2</v>
      </c>
      <c r="B14" s="18"/>
      <c r="C14" s="19"/>
      <c r="D14" s="67"/>
      <c r="E14" s="19"/>
      <c r="F14" s="19"/>
      <c r="G14" s="72"/>
      <c r="H14" s="73"/>
      <c r="I14" s="72"/>
      <c r="J14" s="73"/>
      <c r="K14" s="15"/>
      <c r="M14" s="32" t="s">
        <v>78</v>
      </c>
      <c r="O14" s="43" t="s">
        <v>64</v>
      </c>
      <c r="P14" s="41"/>
      <c r="Q14" s="41" t="s">
        <v>73</v>
      </c>
    </row>
    <row r="15" spans="1:17" ht="15" customHeight="1" x14ac:dyDescent="0.2">
      <c r="A15" s="18">
        <v>3</v>
      </c>
      <c r="B15" s="18"/>
      <c r="C15" s="19"/>
      <c r="D15" s="67"/>
      <c r="E15" s="19"/>
      <c r="F15" s="19"/>
      <c r="G15" s="72"/>
      <c r="H15" s="73"/>
      <c r="I15" s="72"/>
      <c r="J15" s="73"/>
      <c r="K15" s="15"/>
      <c r="M15" s="32" t="s">
        <v>45</v>
      </c>
      <c r="Q15" s="41" t="s">
        <v>71</v>
      </c>
    </row>
    <row r="16" spans="1:17" ht="15" customHeight="1" x14ac:dyDescent="0.2">
      <c r="A16" s="18">
        <v>4</v>
      </c>
      <c r="B16" s="18"/>
      <c r="C16" s="19"/>
      <c r="D16" s="67"/>
      <c r="E16" s="19"/>
      <c r="F16" s="19"/>
      <c r="G16" s="72"/>
      <c r="H16" s="73"/>
      <c r="I16" s="72"/>
      <c r="J16" s="73"/>
      <c r="K16" s="15"/>
      <c r="M16" s="32" t="s">
        <v>50</v>
      </c>
      <c r="Q16" s="41" t="s">
        <v>74</v>
      </c>
    </row>
    <row r="17" spans="1:17" ht="15" customHeight="1" x14ac:dyDescent="0.2">
      <c r="A17" s="18">
        <v>5</v>
      </c>
      <c r="B17" s="18"/>
      <c r="C17" s="19"/>
      <c r="D17" s="67"/>
      <c r="E17" s="19"/>
      <c r="F17" s="19"/>
      <c r="G17" s="72"/>
      <c r="H17" s="73"/>
      <c r="I17" s="72"/>
      <c r="J17" s="73"/>
      <c r="K17" s="15"/>
      <c r="M17" s="32" t="s">
        <v>82</v>
      </c>
      <c r="Q17" s="41"/>
    </row>
    <row r="18" spans="1:17" ht="15" customHeight="1" x14ac:dyDescent="0.2">
      <c r="A18" s="18">
        <v>6</v>
      </c>
      <c r="B18" s="18"/>
      <c r="C18" s="19"/>
      <c r="D18" s="67"/>
      <c r="E18" s="19"/>
      <c r="F18" s="19"/>
      <c r="G18" s="72"/>
      <c r="H18" s="73"/>
      <c r="I18" s="72"/>
      <c r="J18" s="73"/>
      <c r="K18" s="15"/>
      <c r="M18" s="32" t="s">
        <v>83</v>
      </c>
      <c r="Q18" s="41"/>
    </row>
    <row r="19" spans="1:17" ht="15" customHeight="1" x14ac:dyDescent="0.2">
      <c r="A19" s="20"/>
      <c r="B19" s="21"/>
      <c r="C19" s="21"/>
      <c r="D19" s="58"/>
      <c r="E19" s="21"/>
      <c r="F19" s="39" t="s">
        <v>12</v>
      </c>
      <c r="G19" s="136">
        <f>SUM(G13:H18)</f>
        <v>0</v>
      </c>
      <c r="H19" s="136"/>
      <c r="I19" s="74"/>
      <c r="J19" s="75"/>
      <c r="K19" s="10"/>
      <c r="M19" s="41" t="s">
        <v>84</v>
      </c>
    </row>
    <row r="20" spans="1:17" ht="15" customHeight="1" x14ac:dyDescent="0.2">
      <c r="A20" s="20"/>
      <c r="B20" s="21"/>
      <c r="C20" s="21"/>
      <c r="D20" s="58"/>
      <c r="E20" s="21"/>
      <c r="F20" s="23"/>
      <c r="G20" s="22"/>
      <c r="H20" s="22"/>
      <c r="I20" s="22"/>
      <c r="J20" s="24"/>
      <c r="K20" s="10"/>
      <c r="M20" s="41" t="s">
        <v>81</v>
      </c>
    </row>
    <row r="21" spans="1:17" s="17" customFormat="1" ht="15" customHeight="1" x14ac:dyDescent="0.25">
      <c r="A21" s="90" t="s">
        <v>44</v>
      </c>
      <c r="B21" s="90"/>
      <c r="C21" s="90"/>
      <c r="D21" s="90" t="s">
        <v>51</v>
      </c>
      <c r="E21" s="90"/>
      <c r="F21" s="44" t="s">
        <v>65</v>
      </c>
      <c r="G21" s="133" t="s">
        <v>46</v>
      </c>
      <c r="H21" s="133"/>
      <c r="I21" s="90" t="s">
        <v>66</v>
      </c>
      <c r="J21" s="90"/>
      <c r="K21" s="9"/>
      <c r="L21" s="45"/>
      <c r="M21" s="45"/>
      <c r="N21" s="45"/>
      <c r="O21" s="45"/>
    </row>
    <row r="22" spans="1:17" ht="15" customHeight="1" x14ac:dyDescent="0.2">
      <c r="A22" s="158" t="s">
        <v>76</v>
      </c>
      <c r="B22" s="159"/>
      <c r="C22" s="160"/>
      <c r="D22" s="131"/>
      <c r="E22" s="131"/>
      <c r="F22" s="68"/>
      <c r="G22" s="78">
        <f>SUMIF($F$13:$F$18,"Equipamiento",$G$13:$H$18)</f>
        <v>0</v>
      </c>
      <c r="H22" s="78"/>
      <c r="I22" s="132">
        <f>D22-F22-G22</f>
        <v>0</v>
      </c>
      <c r="J22" s="132"/>
      <c r="K22" s="10"/>
    </row>
    <row r="23" spans="1:17" ht="15" customHeight="1" x14ac:dyDescent="0.2">
      <c r="A23" s="158" t="s">
        <v>77</v>
      </c>
      <c r="B23" s="159"/>
      <c r="C23" s="160"/>
      <c r="D23" s="131"/>
      <c r="E23" s="131"/>
      <c r="F23" s="68"/>
      <c r="G23" s="78">
        <f>SUMIF($F$13:$F$18,"Licencias",$G$13:$H$18)</f>
        <v>0</v>
      </c>
      <c r="H23" s="78"/>
      <c r="I23" s="132">
        <f t="shared" ref="I23" si="0">D23-F23-G23</f>
        <v>0</v>
      </c>
      <c r="J23" s="132"/>
      <c r="K23" s="10"/>
      <c r="M23" s="40"/>
    </row>
    <row r="24" spans="1:17" ht="15" customHeight="1" x14ac:dyDescent="0.2">
      <c r="A24" s="158" t="s">
        <v>78</v>
      </c>
      <c r="B24" s="159"/>
      <c r="C24" s="160"/>
      <c r="D24" s="131"/>
      <c r="E24" s="131"/>
      <c r="F24" s="68"/>
      <c r="G24" s="78">
        <f>SUMIF($F$13:$F$18,"Bibliografía",$G$13:$H$18)</f>
        <v>0</v>
      </c>
      <c r="H24" s="78"/>
      <c r="I24" s="76">
        <f>D24-F24-G24</f>
        <v>0</v>
      </c>
      <c r="J24" s="77"/>
      <c r="K24" s="10"/>
      <c r="M24" s="40"/>
    </row>
    <row r="25" spans="1:17" ht="15" customHeight="1" x14ac:dyDescent="0.2">
      <c r="A25" s="158" t="s">
        <v>45</v>
      </c>
      <c r="B25" s="159"/>
      <c r="C25" s="160"/>
      <c r="D25" s="156"/>
      <c r="E25" s="157"/>
      <c r="F25" s="68"/>
      <c r="G25" s="78">
        <f>SUMIF($F$13:$F$18,"Transferencias",$G$13:$H$18)</f>
        <v>0</v>
      </c>
      <c r="H25" s="78"/>
      <c r="I25" s="76">
        <f>D25-F25-G25</f>
        <v>0</v>
      </c>
      <c r="J25" s="77"/>
      <c r="K25" s="10"/>
    </row>
    <row r="26" spans="1:17" ht="15" customHeight="1" x14ac:dyDescent="0.2">
      <c r="A26" s="158" t="s">
        <v>50</v>
      </c>
      <c r="B26" s="159"/>
      <c r="C26" s="160"/>
      <c r="D26" s="156"/>
      <c r="E26" s="157"/>
      <c r="F26" s="68"/>
      <c r="G26" s="78">
        <f>SUMIF($F$13:$F$18,"Bienes de consumo",$G$13:$H$18)</f>
        <v>0</v>
      </c>
      <c r="H26" s="78"/>
      <c r="I26" s="76">
        <f t="shared" ref="I26:I31" si="1">D26-F26-G26</f>
        <v>0</v>
      </c>
      <c r="J26" s="77"/>
      <c r="K26" s="10"/>
    </row>
    <row r="27" spans="1:17" ht="15" customHeight="1" x14ac:dyDescent="0.2">
      <c r="A27" s="158" t="s">
        <v>82</v>
      </c>
      <c r="B27" s="159"/>
      <c r="C27" s="160"/>
      <c r="D27" s="156"/>
      <c r="E27" s="157"/>
      <c r="F27" s="68"/>
      <c r="G27" s="78">
        <f>SUMIF($F$13:$F$18,"Viajes y viáticos",$G$13:$H$18)</f>
        <v>0</v>
      </c>
      <c r="H27" s="78"/>
      <c r="I27" s="76">
        <f t="shared" si="1"/>
        <v>0</v>
      </c>
      <c r="J27" s="77"/>
      <c r="K27" s="10"/>
    </row>
    <row r="28" spans="1:17" ht="21.75" customHeight="1" x14ac:dyDescent="0.2">
      <c r="A28" s="153" t="s">
        <v>79</v>
      </c>
      <c r="B28" s="154"/>
      <c r="C28" s="155"/>
      <c r="D28" s="156"/>
      <c r="E28" s="157"/>
      <c r="F28" s="68"/>
      <c r="G28" s="76">
        <f>SUMIF($F$13:$F$18,"Difusión",$G$13:$H$18)</f>
        <v>0</v>
      </c>
      <c r="H28" s="77"/>
      <c r="I28" s="76">
        <f>D28-F28-G28</f>
        <v>0</v>
      </c>
      <c r="J28" s="77"/>
      <c r="K28" s="10"/>
    </row>
    <row r="29" spans="1:17" ht="15" customHeight="1" x14ac:dyDescent="0.2">
      <c r="A29" s="153" t="s">
        <v>80</v>
      </c>
      <c r="B29" s="154"/>
      <c r="C29" s="155"/>
      <c r="D29" s="156"/>
      <c r="E29" s="157"/>
      <c r="F29" s="68"/>
      <c r="G29" s="76">
        <f>SUMIF($F$13:$F$18,"Servicios",$G$13:$H$18)</f>
        <v>0</v>
      </c>
      <c r="H29" s="77"/>
      <c r="I29" s="76">
        <f t="shared" si="1"/>
        <v>0</v>
      </c>
      <c r="J29" s="77"/>
      <c r="K29" s="10"/>
    </row>
    <row r="30" spans="1:17" ht="15" customHeight="1" x14ac:dyDescent="0.2">
      <c r="A30" s="153" t="s">
        <v>81</v>
      </c>
      <c r="B30" s="154"/>
      <c r="C30" s="155"/>
      <c r="D30" s="156"/>
      <c r="E30" s="157"/>
      <c r="F30" s="68"/>
      <c r="G30" s="76">
        <f>SUMIF($F$13:$F$18,"Otros gastos",$G$13:$H$18)</f>
        <v>0</v>
      </c>
      <c r="H30" s="77"/>
      <c r="I30" s="76">
        <f t="shared" si="1"/>
        <v>0</v>
      </c>
      <c r="J30" s="77"/>
      <c r="K30" s="10"/>
    </row>
    <row r="31" spans="1:17" ht="15" customHeight="1" x14ac:dyDescent="0.2">
      <c r="A31" s="91" t="s">
        <v>12</v>
      </c>
      <c r="B31" s="91"/>
      <c r="C31" s="91"/>
      <c r="D31" s="144">
        <f>SUM(D22:E30)</f>
        <v>0</v>
      </c>
      <c r="E31" s="144"/>
      <c r="F31" s="69">
        <f>SUM(F22:F30)</f>
        <v>0</v>
      </c>
      <c r="G31" s="101">
        <f>SUM(G22:H30)</f>
        <v>0</v>
      </c>
      <c r="H31" s="101"/>
      <c r="I31" s="76">
        <f t="shared" si="1"/>
        <v>0</v>
      </c>
      <c r="J31" s="77"/>
      <c r="K31" s="10"/>
    </row>
    <row r="32" spans="1:17" ht="15" customHeight="1" x14ac:dyDescent="0.2">
      <c r="A32" s="20"/>
      <c r="B32" s="21"/>
      <c r="C32" s="21"/>
      <c r="D32" s="58"/>
      <c r="E32" s="21"/>
      <c r="F32" s="23"/>
      <c r="G32" s="22"/>
      <c r="H32" s="22"/>
      <c r="I32" s="22"/>
      <c r="J32" s="24"/>
      <c r="K32" s="10"/>
    </row>
    <row r="33" spans="1:12" ht="15" customHeight="1" x14ac:dyDescent="0.2">
      <c r="A33" s="145" t="s">
        <v>18</v>
      </c>
      <c r="B33" s="146"/>
      <c r="C33" s="146"/>
      <c r="D33" s="146"/>
      <c r="E33" s="146"/>
      <c r="F33" s="146"/>
      <c r="G33" s="146"/>
      <c r="H33" s="146"/>
      <c r="I33" s="146"/>
      <c r="J33" s="147"/>
      <c r="K33" s="6"/>
    </row>
    <row r="34" spans="1:12" ht="15" customHeight="1" x14ac:dyDescent="0.2">
      <c r="A34" s="148"/>
      <c r="B34" s="149"/>
      <c r="C34" s="149"/>
      <c r="D34" s="149"/>
      <c r="E34" s="149"/>
      <c r="F34" s="149"/>
      <c r="G34" s="149"/>
      <c r="H34" s="149"/>
      <c r="I34" s="149"/>
      <c r="J34" s="150"/>
      <c r="K34" s="6"/>
    </row>
    <row r="35" spans="1:12" ht="15" customHeight="1" x14ac:dyDescent="0.2">
      <c r="A35" s="25"/>
      <c r="B35" s="26"/>
      <c r="C35" s="26"/>
      <c r="D35" s="26"/>
      <c r="E35" s="26"/>
      <c r="F35" s="26"/>
      <c r="G35" s="26"/>
      <c r="H35" s="26"/>
      <c r="I35" s="26"/>
      <c r="J35" s="27"/>
      <c r="K35" s="6"/>
    </row>
    <row r="36" spans="1:12" ht="15" customHeight="1" x14ac:dyDescent="0.2">
      <c r="A36" s="33" t="s">
        <v>28</v>
      </c>
      <c r="B36" s="62"/>
      <c r="C36" s="34" t="s">
        <v>34</v>
      </c>
      <c r="D36" s="57"/>
      <c r="E36" s="34"/>
      <c r="F36" s="34"/>
      <c r="G36" s="35"/>
      <c r="H36" s="141">
        <f>IF(ISBLANK($D$4),0,VLOOKUP($D$4,[1]Proyectos!$A$1:$J$75,9,FALSE))</f>
        <v>0</v>
      </c>
      <c r="I36" s="141"/>
      <c r="J36" s="142"/>
      <c r="K36" s="15"/>
    </row>
    <row r="37" spans="1:12" ht="15" customHeight="1" x14ac:dyDescent="0.2">
      <c r="A37" s="33" t="s">
        <v>29</v>
      </c>
      <c r="B37" s="62"/>
      <c r="C37" s="34" t="s">
        <v>49</v>
      </c>
      <c r="D37" s="57"/>
      <c r="E37" s="34"/>
      <c r="F37" s="34"/>
      <c r="G37" s="35"/>
      <c r="H37" s="143">
        <v>0</v>
      </c>
      <c r="I37" s="143"/>
      <c r="J37" s="73"/>
      <c r="K37" s="15"/>
    </row>
    <row r="38" spans="1:12" ht="15" customHeight="1" x14ac:dyDescent="0.2">
      <c r="A38" s="33" t="s">
        <v>38</v>
      </c>
      <c r="B38" s="62"/>
      <c r="C38" s="34" t="s">
        <v>35</v>
      </c>
      <c r="D38" s="57"/>
      <c r="E38" s="34"/>
      <c r="F38" s="34"/>
      <c r="G38" s="35"/>
      <c r="H38" s="143">
        <v>0</v>
      </c>
      <c r="I38" s="143"/>
      <c r="J38" s="73"/>
      <c r="K38" s="15"/>
    </row>
    <row r="39" spans="1:12" ht="15" customHeight="1" x14ac:dyDescent="0.2">
      <c r="A39" s="33" t="s">
        <v>30</v>
      </c>
      <c r="B39" s="62"/>
      <c r="C39" s="34" t="s">
        <v>39</v>
      </c>
      <c r="D39" s="57"/>
      <c r="E39" s="34"/>
      <c r="F39" s="34"/>
      <c r="G39" s="36"/>
      <c r="H39" s="141">
        <f>H36-H38-H37</f>
        <v>0</v>
      </c>
      <c r="I39" s="141"/>
      <c r="J39" s="142"/>
      <c r="K39" s="15"/>
    </row>
    <row r="40" spans="1:12" ht="15" customHeight="1" x14ac:dyDescent="0.2">
      <c r="A40" s="20" t="s">
        <v>31</v>
      </c>
      <c r="B40" s="21"/>
      <c r="C40" s="30" t="s">
        <v>40</v>
      </c>
      <c r="D40" s="58"/>
      <c r="E40" s="30"/>
      <c r="F40" s="21"/>
      <c r="G40" s="31"/>
      <c r="H40" s="151">
        <f>$F$31</f>
        <v>0</v>
      </c>
      <c r="I40" s="151"/>
      <c r="J40" s="152"/>
      <c r="K40" s="10"/>
    </row>
    <row r="41" spans="1:12" ht="15" customHeight="1" x14ac:dyDescent="0.2">
      <c r="A41" s="20" t="s">
        <v>32</v>
      </c>
      <c r="B41" s="21"/>
      <c r="C41" s="30" t="s">
        <v>36</v>
      </c>
      <c r="D41" s="58"/>
      <c r="E41" s="30"/>
      <c r="F41" s="28"/>
      <c r="G41" s="29"/>
      <c r="H41" s="137">
        <f>H37+H38-H40</f>
        <v>0</v>
      </c>
      <c r="I41" s="137"/>
      <c r="J41" s="138"/>
      <c r="K41" s="10"/>
      <c r="L41" s="71"/>
    </row>
    <row r="42" spans="1:12" ht="15" customHeight="1" x14ac:dyDescent="0.2">
      <c r="A42" s="81"/>
      <c r="B42" s="82"/>
      <c r="C42" s="82"/>
      <c r="D42" s="82"/>
      <c r="E42" s="82"/>
      <c r="F42" s="82"/>
      <c r="G42" s="82"/>
      <c r="H42" s="82"/>
      <c r="I42" s="82"/>
      <c r="J42" s="85"/>
      <c r="K42" s="10"/>
      <c r="L42" s="71"/>
    </row>
    <row r="43" spans="1:12" ht="15" customHeight="1" x14ac:dyDescent="0.2">
      <c r="A43" s="20" t="s">
        <v>32</v>
      </c>
      <c r="B43" s="21"/>
      <c r="C43" s="28" t="s">
        <v>47</v>
      </c>
      <c r="D43" s="64"/>
      <c r="E43" s="28"/>
      <c r="F43" s="28"/>
      <c r="G43" s="29"/>
      <c r="H43" s="137">
        <f>G19</f>
        <v>0</v>
      </c>
      <c r="I43" s="137"/>
      <c r="J43" s="138"/>
      <c r="K43" s="10"/>
      <c r="L43" s="71"/>
    </row>
    <row r="44" spans="1:12" ht="15" customHeight="1" x14ac:dyDescent="0.2">
      <c r="A44" s="46" t="s">
        <v>33</v>
      </c>
      <c r="B44" s="63"/>
      <c r="C44" s="47" t="s">
        <v>37</v>
      </c>
      <c r="D44" s="65"/>
      <c r="E44" s="47"/>
      <c r="F44" s="47"/>
      <c r="G44" s="48"/>
      <c r="H44" s="139">
        <f>H41-H43</f>
        <v>0</v>
      </c>
      <c r="I44" s="139"/>
      <c r="J44" s="140"/>
      <c r="K44" s="10"/>
    </row>
    <row r="45" spans="1:12" ht="15" customHeight="1" x14ac:dyDescent="0.2">
      <c r="A45" s="81"/>
      <c r="B45" s="82"/>
      <c r="C45" s="82"/>
      <c r="D45" s="82"/>
      <c r="E45" s="82"/>
      <c r="F45" s="82"/>
      <c r="G45" s="82"/>
      <c r="H45" s="82"/>
      <c r="I45" s="82"/>
      <c r="J45" s="85"/>
      <c r="K45" s="10"/>
    </row>
    <row r="46" spans="1:12" ht="15" customHeight="1" x14ac:dyDescent="0.2">
      <c r="A46" s="81"/>
      <c r="B46" s="82"/>
      <c r="C46" s="82"/>
      <c r="D46" s="82"/>
      <c r="E46" s="82"/>
      <c r="F46" s="82"/>
      <c r="G46" s="82"/>
      <c r="H46" s="82"/>
      <c r="I46" s="82"/>
      <c r="J46" s="85"/>
      <c r="K46" s="10"/>
    </row>
    <row r="47" spans="1:12" ht="15" customHeight="1" x14ac:dyDescent="0.2">
      <c r="A47" s="81"/>
      <c r="B47" s="82"/>
      <c r="C47" s="82"/>
      <c r="D47" s="82"/>
      <c r="E47" s="82"/>
      <c r="F47" s="82"/>
      <c r="G47" s="82"/>
      <c r="H47" s="82"/>
      <c r="I47" s="82"/>
      <c r="J47" s="85"/>
      <c r="K47" s="10"/>
    </row>
    <row r="48" spans="1:12" ht="15" customHeight="1" x14ac:dyDescent="0.2">
      <c r="A48" s="81"/>
      <c r="B48" s="82"/>
      <c r="C48" s="82"/>
      <c r="D48" s="82"/>
      <c r="E48" s="82"/>
      <c r="F48" s="82"/>
      <c r="G48" s="82"/>
      <c r="H48" s="82"/>
      <c r="I48" s="82"/>
      <c r="J48" s="85"/>
      <c r="K48" s="10"/>
    </row>
    <row r="49" spans="1:11" ht="15" customHeight="1" x14ac:dyDescent="0.2">
      <c r="A49" s="81"/>
      <c r="B49" s="82"/>
      <c r="C49" s="82"/>
      <c r="D49" s="82"/>
      <c r="E49" s="82"/>
      <c r="F49" s="82"/>
      <c r="G49" s="82"/>
      <c r="H49" s="82"/>
      <c r="I49" s="82"/>
      <c r="J49" s="85"/>
      <c r="K49" s="10"/>
    </row>
    <row r="50" spans="1:11" ht="15" customHeight="1" x14ac:dyDescent="0.2">
      <c r="A50" s="81"/>
      <c r="B50" s="82"/>
      <c r="C50" s="82"/>
      <c r="D50" s="82"/>
      <c r="E50" s="82"/>
      <c r="F50" s="82"/>
      <c r="G50" s="82"/>
      <c r="H50" s="82"/>
      <c r="I50" s="82"/>
      <c r="J50" s="85"/>
      <c r="K50" s="1"/>
    </row>
    <row r="51" spans="1:11" ht="15" customHeight="1" x14ac:dyDescent="0.2">
      <c r="A51" s="83"/>
      <c r="B51" s="84"/>
      <c r="C51" s="84"/>
      <c r="D51" s="84"/>
      <c r="E51" s="84"/>
      <c r="F51" s="84"/>
      <c r="G51" s="84"/>
      <c r="H51" s="84"/>
      <c r="I51" s="84"/>
      <c r="J51" s="86"/>
      <c r="K51" s="1"/>
    </row>
    <row r="52" spans="1:11" ht="15" customHeight="1" x14ac:dyDescent="0.2">
      <c r="A52" s="79" t="s">
        <v>19</v>
      </c>
      <c r="B52" s="80"/>
      <c r="C52" s="80"/>
      <c r="D52" s="80"/>
      <c r="E52" s="80"/>
      <c r="F52" s="99" t="s">
        <v>43</v>
      </c>
      <c r="G52" s="99"/>
      <c r="H52" s="99"/>
      <c r="I52" s="99"/>
      <c r="J52" s="100"/>
    </row>
    <row r="53" spans="1:11" ht="15" customHeight="1" x14ac:dyDescent="0.2"/>
  </sheetData>
  <protectedRanges>
    <protectedRange sqref="B13:J18" name="Detalle"/>
    <protectedRange sqref="H7:J8" name="Rendición"/>
    <protectedRange sqref="D4" name="Codigo"/>
    <protectedRange sqref="D22:F30" name="Presupuesto"/>
    <protectedRange sqref="H37:J38" name="Informacion"/>
  </protectedRanges>
  <mergeCells count="94">
    <mergeCell ref="D26:E26"/>
    <mergeCell ref="D25:E25"/>
    <mergeCell ref="G25:H25"/>
    <mergeCell ref="G26:H26"/>
    <mergeCell ref="A29:C29"/>
    <mergeCell ref="D29:E29"/>
    <mergeCell ref="D27:E27"/>
    <mergeCell ref="A28:C28"/>
    <mergeCell ref="D28:E28"/>
    <mergeCell ref="A27:C27"/>
    <mergeCell ref="A22:C22"/>
    <mergeCell ref="A23:C23"/>
    <mergeCell ref="A24:C24"/>
    <mergeCell ref="A25:C25"/>
    <mergeCell ref="A26:C26"/>
    <mergeCell ref="D31:E31"/>
    <mergeCell ref="A33:J34"/>
    <mergeCell ref="H40:J40"/>
    <mergeCell ref="G30:H30"/>
    <mergeCell ref="I30:J30"/>
    <mergeCell ref="A30:C30"/>
    <mergeCell ref="D30:E30"/>
    <mergeCell ref="H41:J41"/>
    <mergeCell ref="H44:J44"/>
    <mergeCell ref="H39:J39"/>
    <mergeCell ref="H43:J43"/>
    <mergeCell ref="H36:J36"/>
    <mergeCell ref="H37:J37"/>
    <mergeCell ref="H38:J38"/>
    <mergeCell ref="A42:J42"/>
    <mergeCell ref="A11:A12"/>
    <mergeCell ref="E11:E12"/>
    <mergeCell ref="F11:F12"/>
    <mergeCell ref="G19:H19"/>
    <mergeCell ref="G16:H16"/>
    <mergeCell ref="G18:H18"/>
    <mergeCell ref="B11:C11"/>
    <mergeCell ref="G11:H12"/>
    <mergeCell ref="G13:H13"/>
    <mergeCell ref="G14:H14"/>
    <mergeCell ref="A7:C8"/>
    <mergeCell ref="F7:F8"/>
    <mergeCell ref="H7:J7"/>
    <mergeCell ref="H8:J8"/>
    <mergeCell ref="D24:E24"/>
    <mergeCell ref="I24:J24"/>
    <mergeCell ref="G24:H24"/>
    <mergeCell ref="G22:H22"/>
    <mergeCell ref="G23:H23"/>
    <mergeCell ref="D22:E22"/>
    <mergeCell ref="D23:E23"/>
    <mergeCell ref="I22:J22"/>
    <mergeCell ref="I23:J23"/>
    <mergeCell ref="D21:E21"/>
    <mergeCell ref="G21:H21"/>
    <mergeCell ref="I21:J21"/>
    <mergeCell ref="A1:J1"/>
    <mergeCell ref="A3:J3"/>
    <mergeCell ref="A6:C6"/>
    <mergeCell ref="A5:C5"/>
    <mergeCell ref="A2:J2"/>
    <mergeCell ref="D6:E6"/>
    <mergeCell ref="D5:J5"/>
    <mergeCell ref="A4:C4"/>
    <mergeCell ref="F4:H4"/>
    <mergeCell ref="G6:J6"/>
    <mergeCell ref="A52:E52"/>
    <mergeCell ref="A45:E51"/>
    <mergeCell ref="F45:J51"/>
    <mergeCell ref="A9:J9"/>
    <mergeCell ref="A21:C21"/>
    <mergeCell ref="A31:C31"/>
    <mergeCell ref="I16:J16"/>
    <mergeCell ref="A10:J10"/>
    <mergeCell ref="I11:J12"/>
    <mergeCell ref="I13:J13"/>
    <mergeCell ref="I14:J14"/>
    <mergeCell ref="F52:J52"/>
    <mergeCell ref="G15:H15"/>
    <mergeCell ref="I15:J15"/>
    <mergeCell ref="G31:H31"/>
    <mergeCell ref="I31:J31"/>
    <mergeCell ref="I17:J17"/>
    <mergeCell ref="I18:J18"/>
    <mergeCell ref="G17:H17"/>
    <mergeCell ref="I19:J19"/>
    <mergeCell ref="G29:H29"/>
    <mergeCell ref="I27:J27"/>
    <mergeCell ref="I29:J29"/>
    <mergeCell ref="G27:H27"/>
    <mergeCell ref="I26:J26"/>
    <mergeCell ref="I25:J25"/>
    <mergeCell ref="G28:H28"/>
    <mergeCell ref="I28:J28"/>
  </mergeCells>
  <dataValidations xWindow="124" yWindow="582" count="12">
    <dataValidation type="date" operator="greaterThanOrEqual" allowBlank="1" showInputMessage="1" showErrorMessage="1" error="La fecha de presentación de la rendición debe ser posterior a la fecha de inicio de ejecución del proyecto" sqref="K8">
      <formula1>G7</formula1>
    </dataValidation>
    <dataValidation type="decimal" operator="lessThanOrEqual" allowBlank="1" showInputMessage="1" showErrorMessage="1" errorTitle="Error Rendiciones aprobadas" error="El monto de renduciones aprobadas no puede ser mayor al monto de adelantos pagados a la fecha" sqref="G41">
      <formula1>G38</formula1>
    </dataValidation>
    <dataValidation type="decimal" operator="lessThanOrEqual" allowBlank="1" showInputMessage="1" showErrorMessage="1" errorTitle="Error presente rendicion" error="El monto de la rendición no puede superar al monto de los adelantos pagados a la fecha." sqref="G43">
      <formula1>G38</formula1>
    </dataValidation>
    <dataValidation type="custom" allowBlank="1" showInputMessage="1" showErrorMessage="1" errorTitle="error" error="El saldo surge de una formula precargada. No puede modificarse" sqref="G28:G30 I22:I31">
      <formula1>D22-E22</formula1>
    </dataValidation>
    <dataValidation allowBlank="1" showInputMessage="1" showErrorMessage="1" prompt="Completar de esta manera: Tipo de comprobante (B-C-T) + N° Punto de Venta + N° Completo._x000a_Ej: _x000a_B0001-00004321, si fuera Factura &quot;B&quot;._x000a_T0003-00001234, si fuera Ticket._x000a_R0001-00005678, si fuera Recibo._x000a__x000a_" sqref="B11"/>
    <dataValidation type="textLength" operator="equal" allowBlank="1" showInputMessage="1" showErrorMessage="1" errorTitle="Error Comprobante" error="El Comprobante fue ingresado de forma incorrecta. La celda debe completar los 14 caracteres." prompt="Completar de esta manera: Tipo de comprobante (B-C-T) + N° Punto de Venta + N° Completo._x000a_Ej: _x000a_B0001-00004321, si fuera Factura &quot;B&quot;._x000a_T0003-00001234, si fuera Ticket._x000a_R0001-00005678, si fuera Recibo._x000a__x000a_" sqref="C13">
      <formula1>14</formula1>
    </dataValidation>
    <dataValidation allowBlank="1" showInputMessage="1" showErrorMessage="1" prompt="Elegir de la lista_x000a_" sqref="F11:F12"/>
    <dataValidation type="whole" allowBlank="1" showInputMessage="1" showErrorMessage="1" errorTitle="Error N° rendición" error="El número de rendición debe ser un número entero" sqref="K7">
      <formula1>1</formula1>
      <formula2>50</formula2>
    </dataValidation>
    <dataValidation type="textLength" operator="equal" allowBlank="1" showInputMessage="1" showErrorMessage="1" error="Código incorrecto o inexistente " promptTitle="Código" prompt="Ingrese el código o N° de expediente del proyecto, utilizando el siguiente formato: &quot;xxxx/xxxx&quot;; ejemplo: 0683/2017" sqref="D4">
      <formula1>9</formula1>
    </dataValidation>
    <dataValidation type="list" allowBlank="1" showInputMessage="1" showErrorMessage="1" sqref="B13:B18">
      <formula1>$Q$12:$Q$16</formula1>
    </dataValidation>
    <dataValidation type="decimal" operator="lessThanOrEqual" allowBlank="1" showInputMessage="1" showErrorMessage="1" errorTitle="Adelantos" error="El total adelantado no puede superar el subsidio otorgado._x000a_" sqref="H38">
      <formula1>H36</formula1>
    </dataValidation>
    <dataValidation type="list" allowBlank="1" showInputMessage="1" showErrorMessage="1" errorTitle="Error" error="Debe elegir un rubro de la lista" sqref="F13:F18">
      <formula1>$M$12:$M$20</formula1>
    </dataValidation>
  </dataValidations>
  <printOptions horizontalCentered="1" verticalCentered="1"/>
  <pageMargins left="0.23622047244094491" right="0.23622047244094491" top="0.55118110236220474" bottom="0.15748031496062992" header="0.11811023622047245" footer="0"/>
  <pageSetup paperSize="9" orientation="portrait" r:id="rId1"/>
  <ignoredErrors>
    <ignoredError sqref="G2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Rendición Adelanto</vt:lpstr>
    </vt:vector>
  </TitlesOfParts>
  <Company>GP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Investigación 5</cp:lastModifiedBy>
  <cp:lastPrinted>2017-02-15T13:14:10Z</cp:lastPrinted>
  <dcterms:created xsi:type="dcterms:W3CDTF">2016-04-13T11:13:38Z</dcterms:created>
  <dcterms:modified xsi:type="dcterms:W3CDTF">2019-09-27T14:59:39Z</dcterms:modified>
</cp:coreProperties>
</file>